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FB0C2477-5790-4237-A011-4668E9BD8E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le 1" sheetId="6" r:id="rId1"/>
    <sheet name="table 2" sheetId="8" r:id="rId2"/>
    <sheet name="table 3" sheetId="12" r:id="rId3"/>
    <sheet name="table 4" sheetId="13" r:id="rId4"/>
    <sheet name="table 5" sheetId="10" r:id="rId5"/>
    <sheet name="table 6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13" l="1"/>
  <c r="H33" i="13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E49" i="11"/>
  <c r="E39" i="11"/>
  <c r="E38" i="11"/>
  <c r="E37" i="11"/>
  <c r="E36" i="11"/>
  <c r="E19" i="11"/>
  <c r="F19" i="11"/>
  <c r="F35" i="11"/>
  <c r="F36" i="11"/>
  <c r="F37" i="11"/>
  <c r="F38" i="11"/>
  <c r="F39" i="11"/>
  <c r="F49" i="11"/>
  <c r="E49" i="10"/>
  <c r="E39" i="10"/>
  <c r="E38" i="10"/>
  <c r="E37" i="10"/>
  <c r="E36" i="10"/>
  <c r="E19" i="10"/>
  <c r="E23" i="13" l="1"/>
  <c r="F23" i="13"/>
  <c r="E24" i="13"/>
  <c r="F24" i="13"/>
  <c r="E25" i="13"/>
  <c r="F25" i="13"/>
  <c r="E26" i="13"/>
  <c r="F26" i="13"/>
  <c r="E27" i="13"/>
  <c r="F27" i="13"/>
  <c r="E28" i="13"/>
  <c r="F28" i="13"/>
  <c r="E29" i="13"/>
  <c r="F29" i="13"/>
  <c r="E30" i="13"/>
  <c r="F30" i="13"/>
  <c r="E31" i="13"/>
  <c r="F31" i="13"/>
  <c r="E32" i="13"/>
  <c r="F32" i="13"/>
  <c r="F22" i="13"/>
  <c r="E22" i="13"/>
  <c r="F21" i="13"/>
  <c r="E21" i="13"/>
  <c r="B23" i="13"/>
  <c r="C23" i="13"/>
  <c r="B24" i="13"/>
  <c r="C24" i="13"/>
  <c r="B25" i="13"/>
  <c r="C25" i="13"/>
  <c r="B26" i="13"/>
  <c r="C26" i="13"/>
  <c r="B27" i="13"/>
  <c r="C27" i="13"/>
  <c r="B28" i="13"/>
  <c r="C28" i="13"/>
  <c r="B29" i="13"/>
  <c r="C29" i="13"/>
  <c r="B30" i="13"/>
  <c r="C30" i="13"/>
  <c r="B31" i="13"/>
  <c r="C31" i="13"/>
  <c r="B32" i="13"/>
  <c r="C32" i="13"/>
  <c r="C22" i="13"/>
  <c r="B22" i="13"/>
  <c r="C21" i="13"/>
  <c r="B21" i="13"/>
  <c r="E7" i="13"/>
  <c r="F7" i="13"/>
  <c r="E8" i="13"/>
  <c r="F8" i="13"/>
  <c r="E9" i="13"/>
  <c r="F9" i="13"/>
  <c r="E10" i="13"/>
  <c r="F10" i="13"/>
  <c r="E11" i="13"/>
  <c r="F11" i="13"/>
  <c r="E12" i="13"/>
  <c r="F12" i="13"/>
  <c r="E13" i="13"/>
  <c r="F13" i="13"/>
  <c r="E14" i="13"/>
  <c r="F14" i="13"/>
  <c r="E15" i="13"/>
  <c r="F15" i="13"/>
  <c r="E16" i="13"/>
  <c r="F16" i="13"/>
  <c r="F6" i="13"/>
  <c r="E6" i="13"/>
  <c r="F5" i="13"/>
  <c r="E5" i="13"/>
  <c r="M35" i="11"/>
  <c r="N35" i="11"/>
  <c r="M36" i="11"/>
  <c r="N36" i="11"/>
  <c r="L35" i="11"/>
  <c r="L18" i="11"/>
  <c r="J36" i="11"/>
  <c r="K36" i="11"/>
  <c r="I36" i="11"/>
  <c r="J19" i="11"/>
  <c r="K19" i="11"/>
  <c r="I19" i="11"/>
  <c r="I35" i="11"/>
  <c r="I18" i="11"/>
  <c r="H35" i="11"/>
  <c r="H36" i="11"/>
  <c r="G35" i="11"/>
  <c r="H18" i="11"/>
  <c r="G18" i="11"/>
  <c r="D36" i="11"/>
  <c r="D19" i="11"/>
  <c r="D35" i="11"/>
  <c r="D18" i="11"/>
  <c r="C35" i="11"/>
  <c r="A49" i="11"/>
  <c r="A39" i="11"/>
  <c r="A40" i="11"/>
  <c r="A41" i="11"/>
  <c r="A42" i="11"/>
  <c r="A43" i="11"/>
  <c r="A44" i="11"/>
  <c r="A45" i="11"/>
  <c r="A46" i="11"/>
  <c r="A47" i="11"/>
  <c r="A48" i="11"/>
  <c r="A38" i="11"/>
  <c r="A37" i="11"/>
  <c r="A33" i="11"/>
  <c r="A22" i="11"/>
  <c r="A23" i="11"/>
  <c r="A24" i="11"/>
  <c r="A25" i="11"/>
  <c r="A26" i="11"/>
  <c r="A27" i="11"/>
  <c r="A28" i="11"/>
  <c r="A29" i="11"/>
  <c r="A30" i="11"/>
  <c r="A31" i="11"/>
  <c r="A21" i="11"/>
  <c r="A20" i="11"/>
  <c r="L35" i="10"/>
  <c r="I35" i="10"/>
  <c r="J36" i="10"/>
  <c r="K36" i="10"/>
  <c r="I36" i="10"/>
  <c r="H35" i="10"/>
  <c r="H36" i="10"/>
  <c r="G35" i="10"/>
  <c r="F36" i="10"/>
  <c r="D36" i="10"/>
  <c r="D35" i="10"/>
  <c r="C35" i="10"/>
  <c r="L18" i="10"/>
  <c r="J19" i="10"/>
  <c r="K19" i="10"/>
  <c r="I19" i="10"/>
  <c r="I18" i="10"/>
  <c r="H18" i="10"/>
  <c r="G18" i="10"/>
  <c r="F19" i="10"/>
  <c r="D19" i="10"/>
  <c r="D18" i="10"/>
  <c r="A22" i="10"/>
  <c r="A23" i="10"/>
  <c r="A24" i="10"/>
  <c r="A25" i="10"/>
  <c r="A26" i="10"/>
  <c r="A27" i="10"/>
  <c r="A28" i="10"/>
  <c r="A29" i="10"/>
  <c r="A30" i="10"/>
  <c r="A31" i="10"/>
  <c r="A21" i="10"/>
  <c r="A20" i="10"/>
  <c r="A39" i="10"/>
  <c r="A40" i="10"/>
  <c r="A41" i="10"/>
  <c r="A42" i="10"/>
  <c r="A43" i="10"/>
  <c r="A44" i="10"/>
  <c r="A45" i="10"/>
  <c r="A46" i="10"/>
  <c r="A47" i="10"/>
  <c r="A48" i="10"/>
  <c r="A38" i="10"/>
  <c r="A37" i="10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19" i="13"/>
  <c r="D4" i="13"/>
  <c r="G20" i="13" s="1"/>
  <c r="C4" i="13"/>
  <c r="F20" i="13" s="1"/>
  <c r="B4" i="13"/>
  <c r="E4" i="13" s="1"/>
  <c r="A46" i="12"/>
  <c r="A45" i="12"/>
  <c r="A44" i="12"/>
  <c r="A43" i="12"/>
  <c r="A42" i="12"/>
  <c r="A41" i="12"/>
  <c r="A40" i="12"/>
  <c r="A39" i="12"/>
  <c r="A38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A37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A36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A35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A34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T46" i="12"/>
  <c r="N46" i="12"/>
  <c r="J46" i="12"/>
  <c r="B46" i="12"/>
  <c r="A31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U29" i="12"/>
  <c r="C16" i="13" s="1"/>
  <c r="A29" i="12"/>
  <c r="U28" i="12"/>
  <c r="A28" i="12"/>
  <c r="U27" i="12"/>
  <c r="A27" i="12"/>
  <c r="U26" i="12"/>
  <c r="A26" i="12"/>
  <c r="U25" i="12"/>
  <c r="C12" i="13" s="1"/>
  <c r="A25" i="12"/>
  <c r="U24" i="12"/>
  <c r="A24" i="12"/>
  <c r="U23" i="12"/>
  <c r="C10" i="13" s="1"/>
  <c r="A23" i="12"/>
  <c r="U22" i="12"/>
  <c r="A22" i="12"/>
  <c r="U21" i="12"/>
  <c r="A21" i="12"/>
  <c r="U20" i="12"/>
  <c r="A20" i="12"/>
  <c r="U19" i="12"/>
  <c r="A19" i="12"/>
  <c r="U18" i="12"/>
  <c r="A18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T15" i="12"/>
  <c r="S15" i="12"/>
  <c r="S46" i="12" s="1"/>
  <c r="R15" i="12"/>
  <c r="R46" i="12" s="1"/>
  <c r="Q15" i="12"/>
  <c r="Q46" i="12" s="1"/>
  <c r="P15" i="12"/>
  <c r="P46" i="12" s="1"/>
  <c r="O15" i="12"/>
  <c r="O46" i="12" s="1"/>
  <c r="N15" i="12"/>
  <c r="M15" i="12"/>
  <c r="M46" i="12" s="1"/>
  <c r="L15" i="12"/>
  <c r="L46" i="12" s="1"/>
  <c r="K15" i="12"/>
  <c r="K46" i="12" s="1"/>
  <c r="J15" i="12"/>
  <c r="I15" i="12"/>
  <c r="I46" i="12" s="1"/>
  <c r="H15" i="12"/>
  <c r="H46" i="12" s="1"/>
  <c r="G15" i="12"/>
  <c r="G46" i="12" s="1"/>
  <c r="F15" i="12"/>
  <c r="F46" i="12" s="1"/>
  <c r="E15" i="12"/>
  <c r="E46" i="12" s="1"/>
  <c r="D15" i="12"/>
  <c r="D46" i="12" s="1"/>
  <c r="C15" i="12"/>
  <c r="C46" i="12" s="1"/>
  <c r="B15" i="12"/>
  <c r="U14" i="12"/>
  <c r="B16" i="13" s="1"/>
  <c r="U13" i="12"/>
  <c r="B15" i="13" s="1"/>
  <c r="U12" i="12"/>
  <c r="B14" i="13" s="1"/>
  <c r="U11" i="12"/>
  <c r="B13" i="13" s="1"/>
  <c r="U10" i="12"/>
  <c r="B12" i="13" s="1"/>
  <c r="U9" i="12"/>
  <c r="B11" i="13" s="1"/>
  <c r="U8" i="12"/>
  <c r="B10" i="13" s="1"/>
  <c r="U7" i="12"/>
  <c r="B9" i="13" s="1"/>
  <c r="U6" i="12"/>
  <c r="B8" i="13" s="1"/>
  <c r="U5" i="12"/>
  <c r="B7" i="13" s="1"/>
  <c r="U4" i="12"/>
  <c r="B6" i="13" s="1"/>
  <c r="U3" i="12"/>
  <c r="A19" i="8"/>
  <c r="A33" i="8"/>
  <c r="A23" i="8"/>
  <c r="A24" i="8"/>
  <c r="A25" i="8"/>
  <c r="A26" i="8"/>
  <c r="A27" i="8"/>
  <c r="A28" i="8"/>
  <c r="A29" i="8"/>
  <c r="A30" i="8"/>
  <c r="A31" i="8"/>
  <c r="A32" i="8"/>
  <c r="A22" i="8"/>
  <c r="A21" i="8"/>
  <c r="U3" i="6"/>
  <c r="A36" i="6"/>
  <c r="A37" i="6"/>
  <c r="A38" i="6"/>
  <c r="A39" i="6"/>
  <c r="A40" i="6"/>
  <c r="A41" i="6"/>
  <c r="A42" i="6"/>
  <c r="A43" i="6"/>
  <c r="A44" i="6"/>
  <c r="A45" i="6"/>
  <c r="A35" i="6"/>
  <c r="A34" i="6"/>
  <c r="A20" i="6"/>
  <c r="A21" i="6"/>
  <c r="A22" i="6"/>
  <c r="A23" i="6"/>
  <c r="A24" i="6"/>
  <c r="A25" i="6"/>
  <c r="A26" i="6"/>
  <c r="A27" i="6"/>
  <c r="A28" i="6"/>
  <c r="A29" i="6"/>
  <c r="A19" i="6"/>
  <c r="A18" i="6"/>
  <c r="U35" i="12" l="1"/>
  <c r="U37" i="12"/>
  <c r="U36" i="12"/>
  <c r="U31" i="12"/>
  <c r="E17" i="13"/>
  <c r="B33" i="13"/>
  <c r="E33" i="13"/>
  <c r="F17" i="13"/>
  <c r="C33" i="13"/>
  <c r="F33" i="13"/>
  <c r="C15" i="13"/>
  <c r="C14" i="13"/>
  <c r="C13" i="13"/>
  <c r="C11" i="13"/>
  <c r="C9" i="13"/>
  <c r="C8" i="13"/>
  <c r="D8" i="13" s="1"/>
  <c r="G7" i="13"/>
  <c r="C7" i="13"/>
  <c r="D7" i="13" s="1"/>
  <c r="C6" i="13"/>
  <c r="D6" i="13" s="1"/>
  <c r="C5" i="13"/>
  <c r="D24" i="13"/>
  <c r="G23" i="13"/>
  <c r="U15" i="12"/>
  <c r="U46" i="12" s="1"/>
  <c r="B5" i="13"/>
  <c r="B17" i="13" s="1"/>
  <c r="G4" i="13"/>
  <c r="D20" i="13"/>
  <c r="F4" i="13"/>
  <c r="C20" i="13"/>
  <c r="D22" i="13"/>
  <c r="D21" i="13"/>
  <c r="G8" i="13"/>
  <c r="G5" i="13"/>
  <c r="B20" i="13"/>
  <c r="D23" i="13"/>
  <c r="G24" i="13"/>
  <c r="G22" i="13"/>
  <c r="E20" i="13"/>
  <c r="G6" i="13"/>
  <c r="G21" i="13"/>
  <c r="U34" i="12"/>
  <c r="U30" i="12"/>
  <c r="C17" i="13" l="1"/>
  <c r="G17" i="13"/>
  <c r="D5" i="13"/>
  <c r="G33" i="13"/>
  <c r="D33" i="13"/>
  <c r="D17" i="13" l="1"/>
  <c r="B4" i="8"/>
  <c r="B37" i="11"/>
  <c r="C37" i="11"/>
  <c r="D37" i="11"/>
  <c r="G37" i="11"/>
  <c r="H37" i="11"/>
  <c r="I37" i="11"/>
  <c r="J37" i="11"/>
  <c r="K37" i="11"/>
  <c r="L37" i="11"/>
  <c r="M37" i="11"/>
  <c r="N37" i="11"/>
  <c r="B38" i="11"/>
  <c r="C38" i="11"/>
  <c r="D38" i="11"/>
  <c r="G38" i="11"/>
  <c r="H38" i="11"/>
  <c r="I38" i="11"/>
  <c r="J38" i="11"/>
  <c r="K38" i="11"/>
  <c r="L38" i="11"/>
  <c r="M38" i="11"/>
  <c r="N38" i="11"/>
  <c r="B39" i="11"/>
  <c r="C39" i="11"/>
  <c r="D39" i="11"/>
  <c r="G39" i="11"/>
  <c r="H39" i="11"/>
  <c r="I39" i="11"/>
  <c r="J39" i="11"/>
  <c r="K39" i="11"/>
  <c r="L39" i="11"/>
  <c r="M39" i="11"/>
  <c r="N39" i="11"/>
  <c r="B49" i="11"/>
  <c r="C49" i="11"/>
  <c r="D49" i="11"/>
  <c r="G49" i="11"/>
  <c r="H49" i="11"/>
  <c r="I49" i="11"/>
  <c r="J49" i="11"/>
  <c r="K49" i="11"/>
  <c r="L49" i="11"/>
  <c r="M49" i="11"/>
  <c r="N49" i="11"/>
  <c r="B35" i="11" l="1"/>
  <c r="L49" i="10"/>
  <c r="C49" i="10"/>
  <c r="D49" i="10"/>
  <c r="F49" i="10"/>
  <c r="G49" i="10"/>
  <c r="H49" i="10"/>
  <c r="I49" i="10"/>
  <c r="J49" i="10"/>
  <c r="K49" i="10"/>
  <c r="B49" i="10"/>
  <c r="A49" i="10"/>
  <c r="A33" i="10"/>
  <c r="B39" i="10"/>
  <c r="C39" i="10"/>
  <c r="D39" i="10"/>
  <c r="F39" i="10"/>
  <c r="G39" i="10"/>
  <c r="H39" i="10"/>
  <c r="I39" i="10"/>
  <c r="J39" i="10"/>
  <c r="K39" i="10"/>
  <c r="L39" i="10"/>
  <c r="C38" i="10"/>
  <c r="D38" i="10"/>
  <c r="F38" i="10"/>
  <c r="G38" i="10"/>
  <c r="H38" i="10"/>
  <c r="I38" i="10"/>
  <c r="J38" i="10"/>
  <c r="K38" i="10"/>
  <c r="L38" i="10"/>
  <c r="B38" i="10"/>
  <c r="C37" i="10"/>
  <c r="D37" i="10"/>
  <c r="F37" i="10"/>
  <c r="G37" i="10"/>
  <c r="H37" i="10"/>
  <c r="I37" i="10"/>
  <c r="J37" i="10"/>
  <c r="K37" i="10"/>
  <c r="L37" i="10"/>
  <c r="B37" i="10"/>
  <c r="B35" i="10"/>
  <c r="D4" i="8"/>
  <c r="J20" i="8" s="1"/>
  <c r="C4" i="8"/>
  <c r="F20" i="8" s="1"/>
  <c r="H4" i="8"/>
  <c r="H4" i="13"/>
  <c r="H20" i="8"/>
  <c r="I16" i="13"/>
  <c r="H16" i="13"/>
  <c r="I15" i="13"/>
  <c r="H15" i="13"/>
  <c r="I14" i="13"/>
  <c r="H14" i="13"/>
  <c r="I13" i="13"/>
  <c r="H13" i="13"/>
  <c r="I12" i="13"/>
  <c r="H12" i="13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B17" i="6"/>
  <c r="E5" i="8"/>
  <c r="H23" i="8"/>
  <c r="I23" i="8"/>
  <c r="H24" i="8"/>
  <c r="I24" i="8"/>
  <c r="H25" i="8"/>
  <c r="I25" i="8"/>
  <c r="H26" i="8"/>
  <c r="I26" i="8"/>
  <c r="H27" i="8"/>
  <c r="I27" i="8"/>
  <c r="H28" i="8"/>
  <c r="I28" i="8"/>
  <c r="H29" i="8"/>
  <c r="I29" i="8"/>
  <c r="H30" i="8"/>
  <c r="I30" i="8"/>
  <c r="H31" i="8"/>
  <c r="I31" i="8"/>
  <c r="H32" i="8"/>
  <c r="I32" i="8"/>
  <c r="I22" i="8"/>
  <c r="I21" i="8"/>
  <c r="H22" i="8"/>
  <c r="H21" i="8"/>
  <c r="E23" i="8"/>
  <c r="F23" i="8"/>
  <c r="E24" i="8"/>
  <c r="F24" i="8"/>
  <c r="E25" i="8"/>
  <c r="F25" i="8"/>
  <c r="E26" i="8"/>
  <c r="F26" i="8"/>
  <c r="E27" i="8"/>
  <c r="F27" i="8"/>
  <c r="E28" i="8"/>
  <c r="F28" i="8"/>
  <c r="E29" i="8"/>
  <c r="F29" i="8"/>
  <c r="E30" i="8"/>
  <c r="F30" i="8"/>
  <c r="E31" i="8"/>
  <c r="F31" i="8"/>
  <c r="E32" i="8"/>
  <c r="F32" i="8"/>
  <c r="F22" i="8"/>
  <c r="F21" i="8"/>
  <c r="E22" i="8"/>
  <c r="E21" i="8"/>
  <c r="B23" i="8"/>
  <c r="C23" i="8"/>
  <c r="B24" i="8"/>
  <c r="C24" i="8"/>
  <c r="B25" i="8"/>
  <c r="C25" i="8"/>
  <c r="B26" i="8"/>
  <c r="C26" i="8"/>
  <c r="B27" i="8"/>
  <c r="C27" i="8"/>
  <c r="B28" i="8"/>
  <c r="C28" i="8"/>
  <c r="B29" i="8"/>
  <c r="C29" i="8"/>
  <c r="B30" i="8"/>
  <c r="C30" i="8"/>
  <c r="B31" i="8"/>
  <c r="C31" i="8"/>
  <c r="B32" i="8"/>
  <c r="C32" i="8"/>
  <c r="C22" i="8"/>
  <c r="C21" i="8"/>
  <c r="B22" i="8"/>
  <c r="B21" i="8"/>
  <c r="H7" i="8"/>
  <c r="I7" i="8"/>
  <c r="H8" i="8"/>
  <c r="I8" i="8"/>
  <c r="H9" i="8"/>
  <c r="I9" i="8"/>
  <c r="H10" i="8"/>
  <c r="I10" i="8"/>
  <c r="H11" i="8"/>
  <c r="I11" i="8"/>
  <c r="H12" i="8"/>
  <c r="I12" i="8"/>
  <c r="H13" i="8"/>
  <c r="I13" i="8"/>
  <c r="H14" i="8"/>
  <c r="I14" i="8"/>
  <c r="H15" i="8"/>
  <c r="I15" i="8"/>
  <c r="H16" i="8"/>
  <c r="I16" i="8"/>
  <c r="I6" i="8"/>
  <c r="I5" i="8"/>
  <c r="H6" i="8"/>
  <c r="H5" i="8"/>
  <c r="E7" i="8"/>
  <c r="F7" i="8"/>
  <c r="E8" i="8"/>
  <c r="F8" i="8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F6" i="8"/>
  <c r="F5" i="8"/>
  <c r="E6" i="8"/>
  <c r="A46" i="6"/>
  <c r="A31" i="6"/>
  <c r="O46" i="6"/>
  <c r="U20" i="6"/>
  <c r="C7" i="8" s="1"/>
  <c r="U21" i="6"/>
  <c r="C8" i="8" s="1"/>
  <c r="U22" i="6"/>
  <c r="C9" i="8" s="1"/>
  <c r="U23" i="6"/>
  <c r="C10" i="8" s="1"/>
  <c r="U24" i="6"/>
  <c r="C11" i="8" s="1"/>
  <c r="U25" i="6"/>
  <c r="C12" i="8" s="1"/>
  <c r="U26" i="6"/>
  <c r="C13" i="8" s="1"/>
  <c r="U27" i="6"/>
  <c r="C14" i="8" s="1"/>
  <c r="U28" i="6"/>
  <c r="C15" i="8" s="1"/>
  <c r="U29" i="6"/>
  <c r="C16" i="8" s="1"/>
  <c r="U19" i="6"/>
  <c r="C6" i="8" s="1"/>
  <c r="U18" i="6"/>
  <c r="U5" i="6"/>
  <c r="B7" i="8" s="1"/>
  <c r="U6" i="6"/>
  <c r="B8" i="8" s="1"/>
  <c r="U7" i="6"/>
  <c r="B9" i="8" s="1"/>
  <c r="U8" i="6"/>
  <c r="B10" i="8" s="1"/>
  <c r="U9" i="6"/>
  <c r="B11" i="8" s="1"/>
  <c r="U10" i="6"/>
  <c r="B12" i="8" s="1"/>
  <c r="U11" i="6"/>
  <c r="B13" i="8" s="1"/>
  <c r="U12" i="6"/>
  <c r="B14" i="8" s="1"/>
  <c r="U13" i="6"/>
  <c r="B15" i="8" s="1"/>
  <c r="U14" i="6"/>
  <c r="B16" i="8" s="1"/>
  <c r="U4" i="6"/>
  <c r="B6" i="8" s="1"/>
  <c r="B5" i="8"/>
  <c r="H17" i="13" l="1"/>
  <c r="I17" i="13"/>
  <c r="C5" i="8"/>
  <c r="C17" i="8" s="1"/>
  <c r="U31" i="6"/>
  <c r="J7" i="8"/>
  <c r="G23" i="8"/>
  <c r="B33" i="8"/>
  <c r="H33" i="8"/>
  <c r="E33" i="8"/>
  <c r="E17" i="8"/>
  <c r="F17" i="8"/>
  <c r="I17" i="8"/>
  <c r="C33" i="8"/>
  <c r="F33" i="8"/>
  <c r="I33" i="8"/>
  <c r="B17" i="8"/>
  <c r="H17" i="8"/>
  <c r="D8" i="8"/>
  <c r="D7" i="8"/>
  <c r="J6" i="8"/>
  <c r="D6" i="8"/>
  <c r="J8" i="8"/>
  <c r="G7" i="8"/>
  <c r="J22" i="8"/>
  <c r="D22" i="8"/>
  <c r="D24" i="8"/>
  <c r="J7" i="13"/>
  <c r="G8" i="8"/>
  <c r="G24" i="8"/>
  <c r="J24" i="8"/>
  <c r="D23" i="8"/>
  <c r="J23" i="8"/>
  <c r="D21" i="8"/>
  <c r="G6" i="8"/>
  <c r="D5" i="8"/>
  <c r="E20" i="8"/>
  <c r="G4" i="8"/>
  <c r="J4" i="8"/>
  <c r="I4" i="8"/>
  <c r="E4" i="8"/>
  <c r="B20" i="8"/>
  <c r="D20" i="8"/>
  <c r="I20" i="8"/>
  <c r="C20" i="8"/>
  <c r="F4" i="8"/>
  <c r="G20" i="8"/>
  <c r="J4" i="13"/>
  <c r="I4" i="13"/>
  <c r="J5" i="13"/>
  <c r="J8" i="13"/>
  <c r="J6" i="13"/>
  <c r="J21" i="8"/>
  <c r="G21" i="8"/>
  <c r="G22" i="8"/>
  <c r="J5" i="8"/>
  <c r="G5" i="8"/>
  <c r="J17" i="13" l="1"/>
  <c r="N18" i="11" l="1"/>
  <c r="M18" i="11"/>
  <c r="L36" i="11"/>
  <c r="G36" i="11"/>
  <c r="C36" i="11"/>
  <c r="K35" i="11"/>
  <c r="J35" i="11"/>
  <c r="C18" i="11"/>
  <c r="B18" i="11"/>
  <c r="B36" i="10"/>
  <c r="C36" i="10"/>
  <c r="G36" i="10"/>
  <c r="L36" i="10"/>
  <c r="F35" i="10"/>
  <c r="J35" i="10"/>
  <c r="K35" i="10"/>
  <c r="C18" i="10"/>
  <c r="B18" i="10"/>
  <c r="J33" i="8" l="1"/>
  <c r="G33" i="8"/>
  <c r="D33" i="8"/>
  <c r="J17" i="8"/>
  <c r="G17" i="8"/>
  <c r="D17" i="8"/>
  <c r="U37" i="6" l="1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R33" i="6"/>
  <c r="S33" i="6"/>
  <c r="T33" i="6"/>
  <c r="U33" i="6"/>
  <c r="T30" i="6" l="1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U30" i="6"/>
  <c r="U15" i="6"/>
  <c r="U46" i="6" s="1"/>
  <c r="T15" i="6"/>
  <c r="T46" i="6" s="1"/>
  <c r="S15" i="6"/>
  <c r="S46" i="6" s="1"/>
  <c r="R15" i="6"/>
  <c r="R46" i="6" s="1"/>
  <c r="Q15" i="6"/>
  <c r="Q46" i="6" s="1"/>
  <c r="P15" i="6"/>
  <c r="P46" i="6" s="1"/>
  <c r="O15" i="6"/>
  <c r="N15" i="6"/>
  <c r="N46" i="6" s="1"/>
  <c r="M15" i="6"/>
  <c r="M46" i="6" s="1"/>
  <c r="L15" i="6"/>
  <c r="L46" i="6" s="1"/>
  <c r="K15" i="6"/>
  <c r="K46" i="6" s="1"/>
  <c r="J15" i="6"/>
  <c r="J46" i="6" s="1"/>
  <c r="I15" i="6"/>
  <c r="I46" i="6" s="1"/>
  <c r="H15" i="6"/>
  <c r="H46" i="6" s="1"/>
  <c r="G15" i="6"/>
  <c r="G46" i="6" s="1"/>
  <c r="F15" i="6"/>
  <c r="F46" i="6" s="1"/>
  <c r="E15" i="6"/>
  <c r="E46" i="6" s="1"/>
  <c r="D15" i="6"/>
  <c r="D46" i="6" s="1"/>
  <c r="C15" i="6"/>
  <c r="C46" i="6" s="1"/>
  <c r="B15" i="6"/>
  <c r="B46" i="6" s="1"/>
  <c r="B34" i="6" l="1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</calcChain>
</file>

<file path=xl/sharedStrings.xml><?xml version="1.0" encoding="utf-8"?>
<sst xmlns="http://schemas.openxmlformats.org/spreadsheetml/2006/main" count="185" uniqueCount="66">
  <si>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</si>
  <si>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</si>
  <si>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</si>
  <si>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</si>
  <si>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</si>
  <si>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</si>
  <si>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</si>
  <si>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</si>
  <si>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</si>
  <si>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Οctober</t>
  </si>
  <si>
    <t>Νovember</t>
  </si>
  <si>
    <t>December</t>
  </si>
  <si>
    <t xml:space="preserve">ytd </t>
  </si>
  <si>
    <t>Total</t>
  </si>
  <si>
    <t>Athens</t>
  </si>
  <si>
    <t>Thessaloniki</t>
  </si>
  <si>
    <t>Rhodes</t>
  </si>
  <si>
    <t>Kos</t>
  </si>
  <si>
    <t>Κarpathos</t>
  </si>
  <si>
    <t>Heraklion</t>
  </si>
  <si>
    <t>Chania</t>
  </si>
  <si>
    <t>Corfu</t>
  </si>
  <si>
    <t>Zakynthos</t>
  </si>
  <si>
    <t>Kefalonia</t>
  </si>
  <si>
    <t xml:space="preserve">Aktio </t>
  </si>
  <si>
    <t>Mykonos</t>
  </si>
  <si>
    <t>Santorini</t>
  </si>
  <si>
    <t>Araxos</t>
  </si>
  <si>
    <t>Kalamata</t>
  </si>
  <si>
    <t>Samos</t>
  </si>
  <si>
    <t>Skiathos</t>
  </si>
  <si>
    <t>Kavala</t>
  </si>
  <si>
    <t>Mytilene</t>
  </si>
  <si>
    <t>Source: Civil Aviation Authority (CAA) and Athens International Airport (AIA) - Processing: INSETE Intelligence</t>
  </si>
  <si>
    <t xml:space="preserve">See Appendix </t>
  </si>
  <si>
    <t>Table 2. International air arrivals per geographical unit</t>
  </si>
  <si>
    <t>ytd</t>
  </si>
  <si>
    <t>Regional airports</t>
  </si>
  <si>
    <t>Dodecanese</t>
  </si>
  <si>
    <t>Cyclades</t>
  </si>
  <si>
    <t>Crete</t>
  </si>
  <si>
    <t>Ionian Islands</t>
  </si>
  <si>
    <t>Peloponnese</t>
  </si>
  <si>
    <t>Geographical unit</t>
  </si>
  <si>
    <t>See Appendix</t>
  </si>
  <si>
    <t xml:space="preserve">Paros </t>
  </si>
  <si>
    <t>Table 4. Domestic air arrivals per geographical unit</t>
  </si>
  <si>
    <t>Source: Bank of Greece - Processing: INSETE Intelligence</t>
  </si>
  <si>
    <t>Countries  ΕΕ-27</t>
  </si>
  <si>
    <t>Eurozone</t>
  </si>
  <si>
    <t>France</t>
  </si>
  <si>
    <t>Germany</t>
  </si>
  <si>
    <t>non Eurozone</t>
  </si>
  <si>
    <t>Other</t>
  </si>
  <si>
    <t>U.K.</t>
  </si>
  <si>
    <t>USA</t>
  </si>
  <si>
    <t>Russia</t>
  </si>
  <si>
    <t>Cruises</t>
  </si>
  <si>
    <t>out of which</t>
  </si>
  <si>
    <t>Italy</t>
  </si>
  <si>
    <t>Table 5. Αrrivals in thousands</t>
  </si>
  <si>
    <t>Table 6. Receipts  in mil. €</t>
  </si>
  <si>
    <t>Table 1. International air arrivals at main Greek airports, April 2025</t>
  </si>
  <si>
    <t>Δ2025/24</t>
  </si>
  <si>
    <t>Table 3. Domestic air arrivals at main Greek airports, April 2025</t>
  </si>
  <si>
    <t>Δ2025/2024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</si>
</sst>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61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8"/>
      <color theme="0"/>
      <name val="Verdana"/>
      <family val="2"/>
      <charset val="161"/>
    </font>
    <font>
      <sz val="8"/>
      <color theme="3" tint="-0.499984740745262"/>
      <name val="Verdana"/>
      <family val="2"/>
      <charset val="161"/>
    </font>
    <font>
      <b/>
      <sz val="8"/>
      <color theme="3" tint="-0.499984740745262"/>
      <name val="Verdana"/>
      <family val="2"/>
    </font>
    <font>
      <b/>
      <sz val="8"/>
      <color theme="3" tint="-0.499984740745262"/>
      <name val="Verdana"/>
      <family val="2"/>
      <charset val="161"/>
    </font>
    <font>
      <sz val="8"/>
      <color theme="4" tint="0.39997558519241921"/>
      <name val="Verdana"/>
      <family val="2"/>
      <charset val="161"/>
    </font>
    <font>
      <b/>
      <sz val="9"/>
      <color theme="1"/>
      <name val="Verdana"/>
      <family val="2"/>
      <charset val="161"/>
    </font>
    <font>
      <sz val="9"/>
      <color theme="1"/>
      <name val="Arial"/>
      <family val="2"/>
      <charset val="161"/>
    </font>
    <font>
      <b/>
      <sz val="9"/>
      <color theme="0"/>
      <name val="Verdana"/>
      <family val="2"/>
      <charset val="161"/>
    </font>
    <font>
      <sz val="9"/>
      <color theme="3" tint="-0.499984740745262"/>
      <name val="Verdana"/>
      <family val="2"/>
      <charset val="161"/>
    </font>
    <font>
      <b/>
      <sz val="9"/>
      <color theme="3" tint="-0.499984740745262"/>
      <name val="Verdana"/>
      <family val="2"/>
      <charset val="161"/>
    </font>
    <font>
      <b/>
      <sz val="9"/>
      <color theme="1"/>
      <name val="Arial"/>
      <family val="2"/>
      <charset val="161"/>
    </font>
    <font>
      <sz val="9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theme="4" tint="-0.499984740745262"/>
        <bgColor theme="4"/>
      </patternFill>
    </fill>
    <fill>
      <patternFill patternType="solid">
        <fgColor theme="4" tint="-0.249977111117893"/>
        <bgColor theme="4"/>
      </patternFill>
    </fill>
  </fills>
  <borders count="5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 style="thin">
        <color theme="4" tint="0.39997558519241921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0" fontId="15" fillId="4" borderId="0" applyNumberFormat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2" applyFont="1" applyAlignment="1">
      <alignment horizontal="left" readingOrder="1"/>
    </xf>
    <xf numFmtId="0" fontId="8" fillId="0" borderId="0" xfId="0" applyFont="1" applyAlignment="1">
      <alignment horizontal="right"/>
    </xf>
    <xf numFmtId="0" fontId="11" fillId="0" borderId="0" xfId="2" applyFont="1" applyAlignment="1">
      <alignment horizontal="right"/>
    </xf>
    <xf numFmtId="0" fontId="11" fillId="0" borderId="0" xfId="2" applyFont="1"/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7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horizontal="center"/>
    </xf>
    <xf numFmtId="0" fontId="17" fillId="0" borderId="0" xfId="0" applyFont="1"/>
    <xf numFmtId="0" fontId="18" fillId="5" borderId="0" xfId="5" applyFont="1" applyFill="1" applyBorder="1" applyAlignment="1">
      <alignment horizontal="left" vertical="center"/>
    </xf>
    <xf numFmtId="0" fontId="18" fillId="6" borderId="1" xfId="5" applyFont="1" applyFill="1" applyBorder="1" applyAlignment="1">
      <alignment horizontal="center" vertical="center"/>
    </xf>
    <xf numFmtId="9" fontId="19" fillId="2" borderId="0" xfId="1" applyFont="1" applyFill="1" applyBorder="1" applyAlignment="1">
      <alignment vertical="center"/>
    </xf>
    <xf numFmtId="3" fontId="19" fillId="2" borderId="0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9" fontId="19" fillId="0" borderId="0" xfId="1" applyFont="1" applyBorder="1" applyAlignment="1">
      <alignment vertical="center"/>
    </xf>
    <xf numFmtId="3" fontId="19" fillId="0" borderId="0" xfId="1" applyNumberFormat="1" applyFont="1" applyBorder="1" applyAlignment="1">
      <alignment horizontal="center" vertical="center"/>
    </xf>
    <xf numFmtId="1" fontId="2" fillId="0" borderId="0" xfId="0" applyNumberFormat="1" applyFont="1"/>
    <xf numFmtId="9" fontId="20" fillId="2" borderId="0" xfId="1" applyFont="1" applyFill="1" applyBorder="1" applyAlignment="1">
      <alignment vertical="center"/>
    </xf>
    <xf numFmtId="3" fontId="20" fillId="2" borderId="0" xfId="1" applyNumberFormat="1" applyFont="1" applyFill="1" applyBorder="1" applyAlignment="1">
      <alignment horizontal="center" vertical="center"/>
    </xf>
    <xf numFmtId="9" fontId="21" fillId="2" borderId="0" xfId="1" applyFont="1" applyFill="1" applyBorder="1" applyAlignment="1">
      <alignment vertical="center"/>
    </xf>
    <xf numFmtId="0" fontId="16" fillId="0" borderId="0" xfId="0" applyFont="1"/>
    <xf numFmtId="9" fontId="21" fillId="0" borderId="0" xfId="1" applyFont="1" applyBorder="1" applyAlignment="1">
      <alignment vertical="center"/>
    </xf>
    <xf numFmtId="3" fontId="21" fillId="0" borderId="0" xfId="1" applyNumberFormat="1" applyFont="1" applyBorder="1" applyAlignment="1">
      <alignment horizontal="center" vertical="center"/>
    </xf>
    <xf numFmtId="1" fontId="16" fillId="0" borderId="0" xfId="0" applyNumberFormat="1" applyFont="1"/>
    <xf numFmtId="164" fontId="19" fillId="2" borderId="0" xfId="1" applyNumberFormat="1" applyFont="1" applyFill="1" applyBorder="1" applyAlignment="1">
      <alignment horizontal="center" vertical="center"/>
    </xf>
    <xf numFmtId="164" fontId="19" fillId="0" borderId="0" xfId="1" applyNumberFormat="1" applyFont="1" applyBorder="1" applyAlignment="1">
      <alignment horizontal="center" vertical="center"/>
    </xf>
    <xf numFmtId="164" fontId="21" fillId="2" borderId="0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/>
    </xf>
    <xf numFmtId="0" fontId="22" fillId="0" borderId="0" xfId="2" applyFont="1" applyAlignment="1">
      <alignment horizontal="left" readingOrder="1"/>
    </xf>
    <xf numFmtId="0" fontId="12" fillId="0" borderId="0" xfId="0" applyFont="1" applyAlignment="1">
      <alignment horizontal="center"/>
    </xf>
    <xf numFmtId="0" fontId="18" fillId="6" borderId="0" xfId="5" applyFont="1" applyFill="1" applyBorder="1" applyAlignment="1">
      <alignment horizontal="center" vertical="center" wrapText="1"/>
    </xf>
    <xf numFmtId="9" fontId="19" fillId="2" borderId="0" xfId="1" applyFont="1" applyFill="1" applyBorder="1" applyAlignment="1">
      <alignment horizontal="center" vertical="center"/>
    </xf>
    <xf numFmtId="9" fontId="19" fillId="0" borderId="0" xfId="1" applyFont="1" applyBorder="1" applyAlignment="1">
      <alignment horizontal="center" vertical="center"/>
    </xf>
    <xf numFmtId="0" fontId="18" fillId="5" borderId="0" xfId="5" applyFont="1" applyFill="1" applyBorder="1" applyAlignment="1">
      <alignment vertical="center"/>
    </xf>
    <xf numFmtId="3" fontId="9" fillId="3" borderId="0" xfId="0" applyNumberFormat="1" applyFont="1" applyFill="1"/>
    <xf numFmtId="9" fontId="21" fillId="0" borderId="0" xfId="1" applyFont="1" applyBorder="1" applyAlignment="1">
      <alignment horizontal="center" vertical="center"/>
    </xf>
    <xf numFmtId="3" fontId="9" fillId="3" borderId="0" xfId="1" applyNumberFormat="1" applyFont="1" applyFill="1" applyBorder="1" applyAlignment="1">
      <alignment horizontal="center"/>
    </xf>
    <xf numFmtId="164" fontId="9" fillId="3" borderId="0" xfId="1" applyNumberFormat="1" applyFont="1" applyFill="1" applyBorder="1" applyAlignment="1">
      <alignment horizontal="center"/>
    </xf>
    <xf numFmtId="164" fontId="21" fillId="0" borderId="0" xfId="1" applyNumberFormat="1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5" borderId="0" xfId="5" applyFont="1" applyFill="1" applyBorder="1" applyAlignment="1">
      <alignment horizontal="left" vertical="center"/>
    </xf>
    <xf numFmtId="0" fontId="25" fillId="6" borderId="1" xfId="5" applyFont="1" applyFill="1" applyBorder="1" applyAlignment="1">
      <alignment horizontal="center" vertical="center"/>
    </xf>
    <xf numFmtId="0" fontId="25" fillId="6" borderId="0" xfId="5" applyFont="1" applyFill="1" applyBorder="1" applyAlignment="1">
      <alignment horizontal="center" vertical="center"/>
    </xf>
    <xf numFmtId="0" fontId="25" fillId="6" borderId="2" xfId="5" applyFont="1" applyFill="1" applyBorder="1" applyAlignment="1">
      <alignment horizontal="center" vertical="center"/>
    </xf>
    <xf numFmtId="9" fontId="26" fillId="2" borderId="0" xfId="1" applyFont="1" applyFill="1" applyBorder="1" applyAlignment="1">
      <alignment vertical="center"/>
    </xf>
    <xf numFmtId="3" fontId="26" fillId="2" borderId="0" xfId="1" applyNumberFormat="1" applyFont="1" applyFill="1" applyBorder="1" applyAlignment="1">
      <alignment horizontal="center" vertical="center"/>
    </xf>
    <xf numFmtId="9" fontId="26" fillId="0" borderId="0" xfId="1" applyFont="1" applyBorder="1" applyAlignment="1">
      <alignment vertical="center"/>
    </xf>
    <xf numFmtId="3" fontId="26" fillId="0" borderId="0" xfId="1" applyNumberFormat="1" applyFont="1" applyBorder="1" applyAlignment="1">
      <alignment horizontal="center" vertical="center"/>
    </xf>
    <xf numFmtId="9" fontId="27" fillId="2" borderId="0" xfId="1" applyFont="1" applyFill="1" applyBorder="1" applyAlignment="1">
      <alignment vertical="center"/>
    </xf>
    <xf numFmtId="3" fontId="27" fillId="2" borderId="0" xfId="1" applyNumberFormat="1" applyFont="1" applyFill="1" applyBorder="1" applyAlignment="1">
      <alignment horizontal="center" vertical="center"/>
    </xf>
    <xf numFmtId="3" fontId="24" fillId="0" borderId="0" xfId="0" applyNumberFormat="1" applyFont="1"/>
    <xf numFmtId="3" fontId="24" fillId="0" borderId="0" xfId="0" applyNumberFormat="1" applyFont="1" applyAlignment="1">
      <alignment horizontal="center"/>
    </xf>
    <xf numFmtId="9" fontId="27" fillId="0" borderId="0" xfId="1" applyFont="1" applyBorder="1" applyAlignment="1">
      <alignment vertical="center"/>
    </xf>
    <xf numFmtId="3" fontId="27" fillId="0" borderId="0" xfId="1" applyNumberFormat="1" applyFont="1" applyBorder="1" applyAlignment="1">
      <alignment horizontal="center" vertical="center"/>
    </xf>
    <xf numFmtId="3" fontId="28" fillId="0" borderId="0" xfId="0" applyNumberFormat="1" applyFont="1"/>
    <xf numFmtId="3" fontId="28" fillId="0" borderId="0" xfId="0" applyNumberFormat="1" applyFont="1" applyAlignment="1">
      <alignment horizontal="center"/>
    </xf>
    <xf numFmtId="164" fontId="26" fillId="2" borderId="0" xfId="1" applyNumberFormat="1" applyFont="1" applyFill="1" applyBorder="1" applyAlignment="1">
      <alignment horizontal="center" vertical="center"/>
    </xf>
    <xf numFmtId="164" fontId="26" fillId="0" borderId="0" xfId="1" applyNumberFormat="1" applyFont="1" applyBorder="1" applyAlignment="1">
      <alignment horizontal="center" vertical="center"/>
    </xf>
    <xf numFmtId="164" fontId="27" fillId="2" borderId="0" xfId="1" applyNumberFormat="1" applyFont="1" applyFill="1" applyBorder="1" applyAlignment="1">
      <alignment horizontal="center" vertical="center"/>
    </xf>
    <xf numFmtId="0" fontId="29" fillId="0" borderId="0" xfId="2" applyFont="1" applyAlignment="1">
      <alignment horizontal="right"/>
    </xf>
    <xf numFmtId="0" fontId="29" fillId="0" borderId="0" xfId="2" applyFont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/>
    <xf numFmtId="1" fontId="24" fillId="0" borderId="0" xfId="0" applyNumberFormat="1" applyFont="1" applyAlignment="1">
      <alignment horizontal="center"/>
    </xf>
    <xf numFmtId="9" fontId="26" fillId="0" borderId="4" xfId="1" applyFont="1" applyBorder="1" applyAlignment="1">
      <alignment vertical="center"/>
    </xf>
    <xf numFmtId="3" fontId="26" fillId="0" borderId="4" xfId="1" applyNumberFormat="1" applyFont="1" applyBorder="1" applyAlignment="1">
      <alignment horizontal="center" vertical="center"/>
    </xf>
    <xf numFmtId="9" fontId="27" fillId="2" borderId="4" xfId="1" applyFont="1" applyFill="1" applyBorder="1" applyAlignment="1">
      <alignment vertical="center"/>
    </xf>
    <xf numFmtId="3" fontId="27" fillId="2" borderId="4" xfId="1" applyNumberFormat="1" applyFont="1" applyFill="1" applyBorder="1" applyAlignment="1">
      <alignment horizontal="center" vertical="center"/>
    </xf>
    <xf numFmtId="164" fontId="26" fillId="0" borderId="4" xfId="1" applyNumberFormat="1" applyFont="1" applyBorder="1" applyAlignment="1">
      <alignment horizontal="center" vertical="center"/>
    </xf>
    <xf numFmtId="9" fontId="19" fillId="2" borderId="4" xfId="1" applyFont="1" applyFill="1" applyBorder="1" applyAlignment="1">
      <alignment vertical="center"/>
    </xf>
    <xf numFmtId="3" fontId="19" fillId="2" borderId="4" xfId="1" applyNumberFormat="1" applyFont="1" applyFill="1" applyBorder="1" applyAlignment="1">
      <alignment horizontal="center" vertical="center"/>
    </xf>
    <xf numFmtId="164" fontId="19" fillId="2" borderId="4" xfId="1" applyNumberFormat="1" applyFont="1" applyFill="1" applyBorder="1" applyAlignment="1">
      <alignment horizontal="center" vertical="center"/>
    </xf>
    <xf numFmtId="9" fontId="19" fillId="0" borderId="4" xfId="1" applyFont="1" applyBorder="1" applyAlignment="1">
      <alignment vertical="center"/>
    </xf>
    <xf numFmtId="3" fontId="19" fillId="0" borderId="4" xfId="1" applyNumberFormat="1" applyFont="1" applyBorder="1" applyAlignment="1">
      <alignment horizontal="center" vertical="center"/>
    </xf>
    <xf numFmtId="9" fontId="21" fillId="2" borderId="4" xfId="1" applyFont="1" applyFill="1" applyBorder="1" applyAlignment="1">
      <alignment vertical="center"/>
    </xf>
    <xf numFmtId="3" fontId="21" fillId="2" borderId="4" xfId="1" applyNumberFormat="1" applyFont="1" applyFill="1" applyBorder="1" applyAlignment="1">
      <alignment horizontal="center" vertical="center"/>
    </xf>
    <xf numFmtId="164" fontId="19" fillId="0" borderId="4" xfId="1" applyNumberFormat="1" applyFont="1" applyBorder="1" applyAlignment="1">
      <alignment horizontal="center" vertical="center"/>
    </xf>
    <xf numFmtId="9" fontId="19" fillId="0" borderId="4" xfId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6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8" fillId="6" borderId="1" xfId="5" applyFont="1" applyFill="1" applyBorder="1" applyAlignment="1">
      <alignment horizontal="center" vertical="center"/>
    </xf>
    <xf numFmtId="0" fontId="18" fillId="6" borderId="0" xfId="5" applyFont="1" applyFill="1" applyBorder="1" applyAlignment="1">
      <alignment horizontal="center" vertical="center"/>
    </xf>
    <xf numFmtId="0" fontId="18" fillId="6" borderId="0" xfId="5" applyFont="1" applyFill="1" applyBorder="1" applyAlignment="1">
      <alignment horizontal="center" vertical="center" wrapText="1"/>
    </xf>
    <xf numFmtId="0" fontId="18" fillId="6" borderId="1" xfId="5" applyFont="1" applyFill="1" applyBorder="1" applyAlignment="1">
      <alignment horizontal="center" vertical="center" wrapText="1"/>
    </xf>
    <xf numFmtId="0" fontId="18" fillId="6" borderId="3" xfId="5" applyFont="1" applyFill="1" applyBorder="1" applyAlignment="1">
      <alignment horizontal="center" vertical="center" wrapText="1"/>
    </xf>
  </cellXfs>
  <cellStyles count="6">
    <cellStyle name="Good" xfId="5" builtinId="26"/>
    <cellStyle name="Normal" xfId="0" builtinId="0"/>
    <cellStyle name="Normal 2" xfId="4" xr:uid="{00000000-0005-0000-0000-000001000000}"/>
    <cellStyle name="Normal 3" xfId="3" xr:uid="{00000000-0005-0000-0000-000002000000}"/>
    <cellStyle name="Normal 4" xfId="2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6D9A-2D1E-484C-B9A2-A0AA3C9F530F}">
  <sheetPr>
    <pageSetUpPr fitToPage="1"/>
  </sheetPr>
  <dimension ref="A1:W58"/>
  <sheetViews>
    <sheetView showGridLines="0" showZeros="0" tabSelected="1" zoomScale="80" zoomScaleNormal="80" workbookViewId="0"/>
  </sheetViews>
  <sheetFormatPr defaultColWidth="9.140625" defaultRowHeight="15" customHeight="1" x14ac:dyDescent="0.25"/>
  <cols>
    <col min="1" max="1" width="14.28515625" style="79" customWidth="1"/>
    <col min="2" max="20" width="11.42578125" style="56" customWidth="1"/>
    <col min="21" max="21" width="12.85546875" style="56" customWidth="1"/>
    <col min="22" max="22" width="11.28515625" style="98" customWidth="1"/>
    <col min="23" max="23" width="11.85546875" customWidth="1"/>
  </cols>
  <sheetData>
    <row r="1" spans="1:23" s="1" customFormat="1" ht="21" customHeight="1" x14ac:dyDescent="0.3">
      <c r="A1" s="54" t="s">
        <v>62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6"/>
      <c r="S1" s="56"/>
      <c r="T1" s="56"/>
      <c r="U1" s="56"/>
      <c r="V1" s="95"/>
    </row>
    <row r="2" spans="1:23" s="2" customFormat="1" ht="13.5" customHeight="1" x14ac:dyDescent="0.25">
      <c r="A2" s="57">
        <v>2025</v>
      </c>
      <c r="B2" s="58" t="s">
        <v>14</v>
      </c>
      <c r="C2" s="59" t="s">
        <v>15</v>
      </c>
      <c r="D2" s="59" t="s">
        <v>16</v>
      </c>
      <c r="E2" s="59" t="s">
        <v>17</v>
      </c>
      <c r="F2" s="60" t="s">
        <v>18</v>
      </c>
      <c r="G2" s="58" t="s">
        <v>19</v>
      </c>
      <c r="H2" s="59" t="s">
        <v>20</v>
      </c>
      <c r="I2" s="59" t="s">
        <v>21</v>
      </c>
      <c r="J2" s="59" t="s">
        <v>22</v>
      </c>
      <c r="K2" s="60" t="s">
        <v>23</v>
      </c>
      <c r="L2" s="58" t="s">
        <v>24</v>
      </c>
      <c r="M2" s="59" t="s">
        <v>25</v>
      </c>
      <c r="N2" s="59" t="s">
        <v>26</v>
      </c>
      <c r="O2" s="59" t="s">
        <v>27</v>
      </c>
      <c r="P2" s="60" t="s">
        <v>28</v>
      </c>
      <c r="Q2" s="58" t="s">
        <v>29</v>
      </c>
      <c r="R2" s="59" t="s">
        <v>30</v>
      </c>
      <c r="S2" s="59" t="s">
        <v>31</v>
      </c>
      <c r="T2" s="59" t="s">
        <v>32</v>
      </c>
      <c r="U2" s="60" t="s">
        <v>13</v>
      </c>
      <c r="V2" s="96"/>
    </row>
    <row r="3" spans="1:23" s="3" customFormat="1" ht="14.1" customHeight="1" x14ac:dyDescent="0.25">
      <c r="A3" s="61" t="s">
        <v>0</v>
      </c>
      <c r="B3" s="62">
        <v>403759</v>
      </c>
      <c r="C3" s="62">
        <v>121952</v>
      </c>
      <c r="D3" s="62">
        <v>0</v>
      </c>
      <c r="E3" s="62">
        <v>0</v>
      </c>
      <c r="F3" s="62">
        <v>0</v>
      </c>
      <c r="G3" s="62">
        <v>1529</v>
      </c>
      <c r="H3" s="62">
        <v>1539</v>
      </c>
      <c r="I3" s="62">
        <v>0</v>
      </c>
      <c r="J3" s="62">
        <v>0</v>
      </c>
      <c r="K3" s="62">
        <v>0</v>
      </c>
      <c r="L3" s="62">
        <v>0</v>
      </c>
      <c r="M3" s="62">
        <v>0</v>
      </c>
      <c r="N3" s="62">
        <v>0</v>
      </c>
      <c r="O3" s="62">
        <v>0</v>
      </c>
      <c r="P3" s="62">
        <v>0</v>
      </c>
      <c r="Q3" s="62">
        <v>0</v>
      </c>
      <c r="R3" s="62">
        <v>0</v>
      </c>
      <c r="S3" s="62">
        <v>0</v>
      </c>
      <c r="T3" s="62">
        <v>0</v>
      </c>
      <c r="U3" s="62">
        <f>SUM(B3:T3)</f>
        <v>528779</v>
      </c>
      <c r="V3" s="97"/>
    </row>
    <row r="4" spans="1:23" s="3" customFormat="1" ht="14.1" customHeight="1" x14ac:dyDescent="0.25">
      <c r="A4" s="63" t="s">
        <v>1</v>
      </c>
      <c r="B4" s="64">
        <v>357905</v>
      </c>
      <c r="C4" s="64">
        <v>121955</v>
      </c>
      <c r="D4" s="64">
        <v>4093</v>
      </c>
      <c r="E4" s="64">
        <v>0</v>
      </c>
      <c r="F4" s="64">
        <v>0</v>
      </c>
      <c r="G4" s="64">
        <v>1718</v>
      </c>
      <c r="H4" s="64">
        <v>1141</v>
      </c>
      <c r="I4" s="64">
        <v>0</v>
      </c>
      <c r="J4" s="64">
        <v>0</v>
      </c>
      <c r="K4" s="64">
        <v>0</v>
      </c>
      <c r="L4" s="64">
        <v>0</v>
      </c>
      <c r="M4" s="64">
        <v>0</v>
      </c>
      <c r="N4" s="64">
        <v>0</v>
      </c>
      <c r="O4" s="64">
        <v>0</v>
      </c>
      <c r="P4" s="64">
        <v>0</v>
      </c>
      <c r="Q4" s="64">
        <v>0</v>
      </c>
      <c r="R4" s="64">
        <v>0</v>
      </c>
      <c r="S4" s="64">
        <v>0</v>
      </c>
      <c r="T4" s="64">
        <v>0</v>
      </c>
      <c r="U4" s="64">
        <f>SUM(B4:T4)</f>
        <v>486812</v>
      </c>
      <c r="V4" s="97"/>
      <c r="W4" s="31"/>
    </row>
    <row r="5" spans="1:23" s="3" customFormat="1" ht="14.1" customHeight="1" x14ac:dyDescent="0.25">
      <c r="A5" s="61" t="s">
        <v>2</v>
      </c>
      <c r="B5" s="62">
        <v>470934</v>
      </c>
      <c r="C5" s="62">
        <v>159815</v>
      </c>
      <c r="D5" s="62">
        <v>8475</v>
      </c>
      <c r="E5" s="62">
        <v>146</v>
      </c>
      <c r="F5" s="62">
        <v>0</v>
      </c>
      <c r="G5" s="62">
        <v>13275</v>
      </c>
      <c r="H5" s="62">
        <v>3661</v>
      </c>
      <c r="I5" s="62">
        <v>3002</v>
      </c>
      <c r="J5" s="62">
        <v>276</v>
      </c>
      <c r="K5" s="62">
        <v>0</v>
      </c>
      <c r="L5" s="62">
        <v>162</v>
      </c>
      <c r="M5" s="62">
        <v>246</v>
      </c>
      <c r="N5" s="62">
        <v>785</v>
      </c>
      <c r="O5" s="62">
        <v>0</v>
      </c>
      <c r="P5" s="62">
        <v>1902</v>
      </c>
      <c r="Q5" s="62">
        <v>0</v>
      </c>
      <c r="R5" s="62">
        <v>0</v>
      </c>
      <c r="S5" s="62">
        <v>0</v>
      </c>
      <c r="T5" s="62">
        <v>0</v>
      </c>
      <c r="U5" s="62">
        <f t="shared" ref="U5:U14" si="0">SUM(B5:T5)</f>
        <v>662679</v>
      </c>
      <c r="V5" s="97"/>
    </row>
    <row r="6" spans="1:23" s="3" customFormat="1" ht="14.1" customHeight="1" x14ac:dyDescent="0.25">
      <c r="A6" s="63" t="s">
        <v>3</v>
      </c>
      <c r="B6" s="64">
        <v>663332</v>
      </c>
      <c r="C6" s="64">
        <v>223874</v>
      </c>
      <c r="D6" s="64">
        <v>172638</v>
      </c>
      <c r="E6" s="64">
        <v>31860</v>
      </c>
      <c r="F6" s="64">
        <v>0</v>
      </c>
      <c r="G6" s="64">
        <v>251062</v>
      </c>
      <c r="H6" s="64">
        <v>73156</v>
      </c>
      <c r="I6" s="64">
        <v>79358</v>
      </c>
      <c r="J6" s="64">
        <v>16965</v>
      </c>
      <c r="K6" s="64">
        <v>5022</v>
      </c>
      <c r="L6" s="64">
        <v>5653</v>
      </c>
      <c r="M6" s="64">
        <v>9821</v>
      </c>
      <c r="N6" s="64">
        <v>22813</v>
      </c>
      <c r="O6" s="64">
        <v>385</v>
      </c>
      <c r="P6" s="64">
        <v>7630</v>
      </c>
      <c r="Q6" s="64">
        <v>2364</v>
      </c>
      <c r="R6" s="64">
        <v>162</v>
      </c>
      <c r="S6" s="64">
        <v>2255</v>
      </c>
      <c r="T6" s="64">
        <v>1024</v>
      </c>
      <c r="U6" s="64">
        <f t="shared" si="0"/>
        <v>1569374</v>
      </c>
      <c r="V6" s="97"/>
      <c r="W6" s="31"/>
    </row>
    <row r="7" spans="1:23" s="3" customFormat="1" ht="14.1" customHeight="1" x14ac:dyDescent="0.25">
      <c r="A7" s="61" t="s">
        <v>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>
        <f t="shared" si="0"/>
        <v>0</v>
      </c>
      <c r="V7" s="97"/>
    </row>
    <row r="8" spans="1:23" s="3" customFormat="1" ht="14.1" customHeight="1" x14ac:dyDescent="0.25">
      <c r="A8" s="63" t="s">
        <v>5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>
        <f t="shared" si="0"/>
        <v>0</v>
      </c>
      <c r="V8" s="97"/>
      <c r="W8" s="31"/>
    </row>
    <row r="9" spans="1:23" s="3" customFormat="1" ht="14.1" customHeight="1" x14ac:dyDescent="0.25">
      <c r="A9" s="61" t="s">
        <v>6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>
        <f t="shared" si="0"/>
        <v>0</v>
      </c>
      <c r="V9" s="97"/>
    </row>
    <row r="10" spans="1:23" s="3" customFormat="1" ht="14.1" customHeight="1" x14ac:dyDescent="0.25">
      <c r="A10" s="63" t="s">
        <v>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>
        <f t="shared" si="0"/>
        <v>0</v>
      </c>
      <c r="V10" s="97"/>
      <c r="W10" s="31"/>
    </row>
    <row r="11" spans="1:23" s="3" customFormat="1" ht="14.1" customHeight="1" x14ac:dyDescent="0.25">
      <c r="A11" s="61" t="s">
        <v>8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>
        <f t="shared" si="0"/>
        <v>0</v>
      </c>
      <c r="V11" s="97"/>
    </row>
    <row r="12" spans="1:23" s="3" customFormat="1" ht="14.1" customHeight="1" x14ac:dyDescent="0.25">
      <c r="A12" s="63" t="s">
        <v>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>
        <f t="shared" si="0"/>
        <v>0</v>
      </c>
      <c r="V12" s="97"/>
      <c r="W12" s="31"/>
    </row>
    <row r="13" spans="1:23" s="3" customFormat="1" ht="14.1" customHeight="1" x14ac:dyDescent="0.25">
      <c r="A13" s="61" t="s">
        <v>10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>
        <f t="shared" si="0"/>
        <v>0</v>
      </c>
      <c r="V13" s="97"/>
    </row>
    <row r="14" spans="1:23" s="3" customFormat="1" ht="14.1" customHeight="1" thickBot="1" x14ac:dyDescent="0.3">
      <c r="A14" s="81" t="s">
        <v>11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>
        <f t="shared" si="0"/>
        <v>0</v>
      </c>
      <c r="V14" s="97"/>
      <c r="W14" s="31"/>
    </row>
    <row r="15" spans="1:23" s="3" customFormat="1" ht="14.1" customHeight="1" thickTop="1" x14ac:dyDescent="0.25">
      <c r="A15" s="65" t="s">
        <v>12</v>
      </c>
      <c r="B15" s="66">
        <f>SUM(B3:B14)</f>
        <v>1895930</v>
      </c>
      <c r="C15" s="66">
        <f t="shared" ref="C15:U15" si="1">SUM(C3:C14)</f>
        <v>627596</v>
      </c>
      <c r="D15" s="66">
        <f t="shared" si="1"/>
        <v>185206</v>
      </c>
      <c r="E15" s="66">
        <f t="shared" si="1"/>
        <v>32006</v>
      </c>
      <c r="F15" s="66">
        <f t="shared" si="1"/>
        <v>0</v>
      </c>
      <c r="G15" s="66">
        <f t="shared" si="1"/>
        <v>267584</v>
      </c>
      <c r="H15" s="66">
        <f t="shared" si="1"/>
        <v>79497</v>
      </c>
      <c r="I15" s="66">
        <f t="shared" si="1"/>
        <v>82360</v>
      </c>
      <c r="J15" s="66">
        <f t="shared" si="1"/>
        <v>17241</v>
      </c>
      <c r="K15" s="66">
        <f t="shared" si="1"/>
        <v>5022</v>
      </c>
      <c r="L15" s="66">
        <f t="shared" si="1"/>
        <v>5815</v>
      </c>
      <c r="M15" s="66">
        <f t="shared" si="1"/>
        <v>10067</v>
      </c>
      <c r="N15" s="66">
        <f t="shared" si="1"/>
        <v>23598</v>
      </c>
      <c r="O15" s="66">
        <f t="shared" si="1"/>
        <v>385</v>
      </c>
      <c r="P15" s="66">
        <f t="shared" si="1"/>
        <v>9532</v>
      </c>
      <c r="Q15" s="66">
        <f t="shared" si="1"/>
        <v>2364</v>
      </c>
      <c r="R15" s="66">
        <f t="shared" si="1"/>
        <v>162</v>
      </c>
      <c r="S15" s="66">
        <f t="shared" si="1"/>
        <v>2255</v>
      </c>
      <c r="T15" s="66">
        <f t="shared" si="1"/>
        <v>1024</v>
      </c>
      <c r="U15" s="66">
        <f t="shared" si="1"/>
        <v>3247644</v>
      </c>
      <c r="V15" s="97"/>
    </row>
    <row r="16" spans="1:23" ht="14.25" customHeigh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1:23" s="2" customFormat="1" ht="13.5" customHeight="1" x14ac:dyDescent="0.25">
      <c r="A17" s="57">
        <v>2024</v>
      </c>
      <c r="B17" s="58" t="str">
        <f>B2</f>
        <v>Athens</v>
      </c>
      <c r="C17" s="59" t="str">
        <f t="shared" ref="C17:U17" si="2">C2</f>
        <v>Thessaloniki</v>
      </c>
      <c r="D17" s="59" t="str">
        <f t="shared" si="2"/>
        <v>Rhodes</v>
      </c>
      <c r="E17" s="59" t="str">
        <f t="shared" si="2"/>
        <v>Kos</v>
      </c>
      <c r="F17" s="60" t="str">
        <f t="shared" si="2"/>
        <v>Κarpathos</v>
      </c>
      <c r="G17" s="58" t="str">
        <f t="shared" si="2"/>
        <v>Heraklion</v>
      </c>
      <c r="H17" s="59" t="str">
        <f t="shared" si="2"/>
        <v>Chania</v>
      </c>
      <c r="I17" s="59" t="str">
        <f t="shared" si="2"/>
        <v>Corfu</v>
      </c>
      <c r="J17" s="59" t="str">
        <f t="shared" si="2"/>
        <v>Zakynthos</v>
      </c>
      <c r="K17" s="60" t="str">
        <f t="shared" si="2"/>
        <v>Kefalonia</v>
      </c>
      <c r="L17" s="58" t="str">
        <f t="shared" si="2"/>
        <v xml:space="preserve">Aktio </v>
      </c>
      <c r="M17" s="59" t="str">
        <f t="shared" si="2"/>
        <v>Mykonos</v>
      </c>
      <c r="N17" s="59" t="str">
        <f t="shared" si="2"/>
        <v>Santorini</v>
      </c>
      <c r="O17" s="59" t="str">
        <f t="shared" si="2"/>
        <v>Araxos</v>
      </c>
      <c r="P17" s="60" t="str">
        <f t="shared" si="2"/>
        <v>Kalamata</v>
      </c>
      <c r="Q17" s="58" t="str">
        <f t="shared" si="2"/>
        <v>Samos</v>
      </c>
      <c r="R17" s="59" t="str">
        <f t="shared" si="2"/>
        <v>Skiathos</v>
      </c>
      <c r="S17" s="59" t="str">
        <f t="shared" si="2"/>
        <v>Kavala</v>
      </c>
      <c r="T17" s="59" t="str">
        <f t="shared" si="2"/>
        <v>Mytilene</v>
      </c>
      <c r="U17" s="60" t="str">
        <f t="shared" si="2"/>
        <v>Total</v>
      </c>
      <c r="V17" s="96"/>
    </row>
    <row r="18" spans="1:23" s="3" customFormat="1" ht="14.1" customHeight="1" x14ac:dyDescent="0.25">
      <c r="A18" s="61" t="str">
        <f>A3</f>
        <v>January</v>
      </c>
      <c r="B18" s="62">
        <v>366841</v>
      </c>
      <c r="C18" s="62">
        <v>114619</v>
      </c>
      <c r="D18" s="62">
        <v>0</v>
      </c>
      <c r="E18" s="62">
        <v>0</v>
      </c>
      <c r="F18" s="62">
        <v>0</v>
      </c>
      <c r="G18" s="62">
        <v>1671</v>
      </c>
      <c r="H18" s="62">
        <v>1412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f>SUM(B18:T18)</f>
        <v>484543</v>
      </c>
      <c r="V18" s="97"/>
    </row>
    <row r="19" spans="1:23" s="3" customFormat="1" ht="14.1" customHeight="1" x14ac:dyDescent="0.25">
      <c r="A19" s="63" t="str">
        <f>A4</f>
        <v>February</v>
      </c>
      <c r="B19" s="64">
        <v>348717</v>
      </c>
      <c r="C19" s="64">
        <v>105078</v>
      </c>
      <c r="D19" s="64">
        <v>3762</v>
      </c>
      <c r="E19" s="64">
        <v>0</v>
      </c>
      <c r="F19" s="64">
        <v>0</v>
      </c>
      <c r="G19" s="64">
        <v>2268</v>
      </c>
      <c r="H19" s="64">
        <v>1444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250</v>
      </c>
      <c r="Q19" s="64">
        <v>0</v>
      </c>
      <c r="R19" s="64">
        <v>0</v>
      </c>
      <c r="S19" s="64">
        <v>0</v>
      </c>
      <c r="T19" s="64">
        <v>0</v>
      </c>
      <c r="U19" s="64">
        <f>SUM(B19:T19)</f>
        <v>461519</v>
      </c>
      <c r="V19" s="97"/>
      <c r="W19" s="31"/>
    </row>
    <row r="20" spans="1:23" s="3" customFormat="1" ht="14.1" customHeight="1" x14ac:dyDescent="0.25">
      <c r="A20" s="61" t="str">
        <f t="shared" ref="A20:A29" si="3">A5</f>
        <v>March</v>
      </c>
      <c r="B20" s="62">
        <v>448784</v>
      </c>
      <c r="C20" s="62">
        <v>151041</v>
      </c>
      <c r="D20" s="62">
        <v>14960</v>
      </c>
      <c r="E20" s="62">
        <v>983</v>
      </c>
      <c r="F20" s="62">
        <v>0</v>
      </c>
      <c r="G20" s="62">
        <v>20813</v>
      </c>
      <c r="H20" s="62">
        <v>6464</v>
      </c>
      <c r="I20" s="62">
        <v>7840</v>
      </c>
      <c r="J20" s="62">
        <v>224</v>
      </c>
      <c r="K20" s="62">
        <v>0</v>
      </c>
      <c r="L20" s="62">
        <v>183</v>
      </c>
      <c r="M20" s="62">
        <v>250</v>
      </c>
      <c r="N20" s="62">
        <v>1768</v>
      </c>
      <c r="O20" s="62">
        <v>0</v>
      </c>
      <c r="P20" s="62">
        <v>2209</v>
      </c>
      <c r="Q20" s="62">
        <v>0</v>
      </c>
      <c r="R20" s="62">
        <v>0</v>
      </c>
      <c r="S20" s="62">
        <v>399</v>
      </c>
      <c r="T20" s="62">
        <v>0</v>
      </c>
      <c r="U20" s="62">
        <f t="shared" ref="U20:U29" si="4">SUM(B20:T20)</f>
        <v>655918</v>
      </c>
      <c r="V20" s="97"/>
    </row>
    <row r="21" spans="1:23" s="3" customFormat="1" ht="14.1" customHeight="1" x14ac:dyDescent="0.25">
      <c r="A21" s="63" t="str">
        <f t="shared" si="3"/>
        <v>April</v>
      </c>
      <c r="B21" s="64">
        <v>629145</v>
      </c>
      <c r="C21" s="64">
        <v>199728</v>
      </c>
      <c r="D21" s="64">
        <v>157472</v>
      </c>
      <c r="E21" s="64">
        <v>26836</v>
      </c>
      <c r="F21" s="64">
        <v>650</v>
      </c>
      <c r="G21" s="64">
        <v>206227</v>
      </c>
      <c r="H21" s="64">
        <v>71787</v>
      </c>
      <c r="I21" s="64">
        <v>75805</v>
      </c>
      <c r="J21" s="64">
        <v>16239</v>
      </c>
      <c r="K21" s="64">
        <v>3821</v>
      </c>
      <c r="L21" s="64">
        <v>5721</v>
      </c>
      <c r="M21" s="64">
        <v>10679</v>
      </c>
      <c r="N21" s="64">
        <v>32119</v>
      </c>
      <c r="O21" s="64">
        <v>0</v>
      </c>
      <c r="P21" s="64">
        <v>6732</v>
      </c>
      <c r="Q21" s="64">
        <v>1366</v>
      </c>
      <c r="R21" s="64">
        <v>1317</v>
      </c>
      <c r="S21" s="64">
        <v>1496</v>
      </c>
      <c r="T21" s="64">
        <v>1094</v>
      </c>
      <c r="U21" s="64">
        <f t="shared" si="4"/>
        <v>1448234</v>
      </c>
      <c r="V21" s="97"/>
      <c r="W21" s="31"/>
    </row>
    <row r="22" spans="1:23" s="3" customFormat="1" ht="14.1" customHeight="1" x14ac:dyDescent="0.25">
      <c r="A22" s="61" t="str">
        <f t="shared" si="3"/>
        <v>May</v>
      </c>
      <c r="B22" s="62">
        <v>810083</v>
      </c>
      <c r="C22" s="62">
        <v>247189</v>
      </c>
      <c r="D22" s="62">
        <v>377023</v>
      </c>
      <c r="E22" s="62">
        <v>170907</v>
      </c>
      <c r="F22" s="62">
        <v>8754</v>
      </c>
      <c r="G22" s="62">
        <v>466405</v>
      </c>
      <c r="H22" s="62">
        <v>181093</v>
      </c>
      <c r="I22" s="62">
        <v>207777</v>
      </c>
      <c r="J22" s="62">
        <v>120298</v>
      </c>
      <c r="K22" s="62">
        <v>39628</v>
      </c>
      <c r="L22" s="62">
        <v>42723</v>
      </c>
      <c r="M22" s="62">
        <v>33962</v>
      </c>
      <c r="N22" s="62">
        <v>77860</v>
      </c>
      <c r="O22" s="62">
        <v>7040</v>
      </c>
      <c r="P22" s="62">
        <v>16873</v>
      </c>
      <c r="Q22" s="62">
        <v>15760</v>
      </c>
      <c r="R22" s="62">
        <v>29124</v>
      </c>
      <c r="S22" s="62">
        <v>12595</v>
      </c>
      <c r="T22" s="62">
        <v>8558</v>
      </c>
      <c r="U22" s="62">
        <f t="shared" si="4"/>
        <v>2873652</v>
      </c>
      <c r="V22" s="97"/>
    </row>
    <row r="23" spans="1:23" s="3" customFormat="1" ht="14.1" customHeight="1" x14ac:dyDescent="0.25">
      <c r="A23" s="63" t="str">
        <f t="shared" si="3"/>
        <v>June</v>
      </c>
      <c r="B23" s="64">
        <v>884893</v>
      </c>
      <c r="C23" s="64">
        <v>259296</v>
      </c>
      <c r="D23" s="64">
        <v>494151</v>
      </c>
      <c r="E23" s="64">
        <v>239238</v>
      </c>
      <c r="F23" s="64">
        <v>19589</v>
      </c>
      <c r="G23" s="64">
        <v>595620</v>
      </c>
      <c r="H23" s="64">
        <v>269710</v>
      </c>
      <c r="I23" s="64">
        <v>341944</v>
      </c>
      <c r="J23" s="64">
        <v>190474</v>
      </c>
      <c r="K23" s="64">
        <v>72777</v>
      </c>
      <c r="L23" s="64">
        <v>77624</v>
      </c>
      <c r="M23" s="64">
        <v>91803</v>
      </c>
      <c r="N23" s="64">
        <v>121753</v>
      </c>
      <c r="O23" s="64">
        <v>14532</v>
      </c>
      <c r="P23" s="64">
        <v>26151</v>
      </c>
      <c r="Q23" s="64">
        <v>27654</v>
      </c>
      <c r="R23" s="64">
        <v>54938</v>
      </c>
      <c r="S23" s="64">
        <v>23241</v>
      </c>
      <c r="T23" s="64">
        <v>15592</v>
      </c>
      <c r="U23" s="64">
        <f t="shared" si="4"/>
        <v>3820980</v>
      </c>
      <c r="V23" s="97"/>
      <c r="W23" s="31"/>
    </row>
    <row r="24" spans="1:23" s="3" customFormat="1" ht="14.1" customHeight="1" x14ac:dyDescent="0.25">
      <c r="A24" s="61" t="str">
        <f t="shared" si="3"/>
        <v>July</v>
      </c>
      <c r="B24" s="62">
        <v>1009462</v>
      </c>
      <c r="C24" s="62">
        <v>308272</v>
      </c>
      <c r="D24" s="62">
        <v>582845</v>
      </c>
      <c r="E24" s="62">
        <v>281189</v>
      </c>
      <c r="F24" s="62">
        <v>25121</v>
      </c>
      <c r="G24" s="62">
        <v>744998</v>
      </c>
      <c r="H24" s="62">
        <v>316573</v>
      </c>
      <c r="I24" s="62">
        <v>430670</v>
      </c>
      <c r="J24" s="62">
        <v>248269</v>
      </c>
      <c r="K24" s="62">
        <v>91543</v>
      </c>
      <c r="L24" s="62">
        <v>95806</v>
      </c>
      <c r="M24" s="62">
        <v>144954</v>
      </c>
      <c r="N24" s="62">
        <v>174062</v>
      </c>
      <c r="O24" s="62">
        <v>18564</v>
      </c>
      <c r="P24" s="62">
        <v>30016</v>
      </c>
      <c r="Q24" s="62">
        <v>31436</v>
      </c>
      <c r="R24" s="62">
        <v>68689</v>
      </c>
      <c r="S24" s="62">
        <v>27204</v>
      </c>
      <c r="T24" s="62">
        <v>18479</v>
      </c>
      <c r="U24" s="62">
        <f t="shared" si="4"/>
        <v>4648152</v>
      </c>
      <c r="V24" s="97"/>
    </row>
    <row r="25" spans="1:23" s="3" customFormat="1" ht="14.1" customHeight="1" x14ac:dyDescent="0.25">
      <c r="A25" s="63" t="str">
        <f t="shared" si="3"/>
        <v>August</v>
      </c>
      <c r="B25" s="64">
        <v>972929</v>
      </c>
      <c r="C25" s="64">
        <v>289875</v>
      </c>
      <c r="D25" s="64">
        <v>566870</v>
      </c>
      <c r="E25" s="64">
        <v>277860</v>
      </c>
      <c r="F25" s="64">
        <v>25338</v>
      </c>
      <c r="G25" s="64">
        <v>733259</v>
      </c>
      <c r="H25" s="64">
        <v>285168</v>
      </c>
      <c r="I25" s="64">
        <v>420635</v>
      </c>
      <c r="J25" s="64">
        <v>241368</v>
      </c>
      <c r="K25" s="64">
        <v>91171</v>
      </c>
      <c r="L25" s="64">
        <v>85768</v>
      </c>
      <c r="M25" s="64">
        <v>142297</v>
      </c>
      <c r="N25" s="64">
        <v>167111</v>
      </c>
      <c r="O25" s="64">
        <v>17601</v>
      </c>
      <c r="P25" s="64">
        <v>27609</v>
      </c>
      <c r="Q25" s="64">
        <v>30725</v>
      </c>
      <c r="R25" s="64">
        <v>67077</v>
      </c>
      <c r="S25" s="64">
        <v>25387</v>
      </c>
      <c r="T25" s="64">
        <v>16555</v>
      </c>
      <c r="U25" s="64">
        <f t="shared" si="4"/>
        <v>4484603</v>
      </c>
      <c r="V25" s="97"/>
      <c r="W25" s="31"/>
    </row>
    <row r="26" spans="1:23" s="3" customFormat="1" ht="14.1" customHeight="1" x14ac:dyDescent="0.25">
      <c r="A26" s="61" t="str">
        <f t="shared" si="3"/>
        <v>September</v>
      </c>
      <c r="B26" s="62">
        <v>871020</v>
      </c>
      <c r="C26" s="62">
        <v>257007</v>
      </c>
      <c r="D26" s="62">
        <v>475026</v>
      </c>
      <c r="E26" s="62">
        <v>222340</v>
      </c>
      <c r="F26" s="62">
        <v>18329</v>
      </c>
      <c r="G26" s="62">
        <v>612129</v>
      </c>
      <c r="H26" s="62">
        <v>249082</v>
      </c>
      <c r="I26" s="62">
        <v>315440</v>
      </c>
      <c r="J26" s="62">
        <v>180460</v>
      </c>
      <c r="K26" s="62">
        <v>60785</v>
      </c>
      <c r="L26" s="62">
        <v>68554</v>
      </c>
      <c r="M26" s="62">
        <v>78490</v>
      </c>
      <c r="N26" s="62">
        <v>119564</v>
      </c>
      <c r="O26" s="62">
        <v>14633</v>
      </c>
      <c r="P26" s="62">
        <v>25920</v>
      </c>
      <c r="Q26" s="62">
        <v>26053</v>
      </c>
      <c r="R26" s="62">
        <v>43591</v>
      </c>
      <c r="S26" s="62">
        <v>19392</v>
      </c>
      <c r="T26" s="62">
        <v>15219</v>
      </c>
      <c r="U26" s="62">
        <f t="shared" si="4"/>
        <v>3673034</v>
      </c>
      <c r="V26" s="97"/>
    </row>
    <row r="27" spans="1:23" s="3" customFormat="1" ht="14.1" customHeight="1" x14ac:dyDescent="0.25">
      <c r="A27" s="63" t="str">
        <f t="shared" si="3"/>
        <v>Οctober</v>
      </c>
      <c r="B27" s="64">
        <v>747246</v>
      </c>
      <c r="C27" s="64">
        <v>217378</v>
      </c>
      <c r="D27" s="64">
        <v>310019</v>
      </c>
      <c r="E27" s="64">
        <v>133163</v>
      </c>
      <c r="F27" s="64">
        <v>1523</v>
      </c>
      <c r="G27" s="64">
        <v>404709</v>
      </c>
      <c r="H27" s="64">
        <v>138335</v>
      </c>
      <c r="I27" s="64">
        <v>154573</v>
      </c>
      <c r="J27" s="64">
        <v>53405</v>
      </c>
      <c r="K27" s="64">
        <v>11547</v>
      </c>
      <c r="L27" s="64">
        <v>19747</v>
      </c>
      <c r="M27" s="64">
        <v>20795</v>
      </c>
      <c r="N27" s="64">
        <v>61520</v>
      </c>
      <c r="O27" s="64">
        <v>4776</v>
      </c>
      <c r="P27" s="64">
        <v>16011</v>
      </c>
      <c r="Q27" s="64">
        <v>4971</v>
      </c>
      <c r="R27" s="64">
        <v>4076</v>
      </c>
      <c r="S27" s="64">
        <v>5112</v>
      </c>
      <c r="T27" s="64">
        <v>1371</v>
      </c>
      <c r="U27" s="64">
        <f t="shared" si="4"/>
        <v>2310277</v>
      </c>
      <c r="V27" s="97"/>
      <c r="W27" s="31"/>
    </row>
    <row r="28" spans="1:23" s="3" customFormat="1" ht="14.1" customHeight="1" x14ac:dyDescent="0.25">
      <c r="A28" s="61" t="str">
        <f t="shared" si="3"/>
        <v>Νovember</v>
      </c>
      <c r="B28" s="62">
        <v>449914</v>
      </c>
      <c r="C28" s="62">
        <v>128708</v>
      </c>
      <c r="D28" s="62">
        <v>6799</v>
      </c>
      <c r="E28" s="62">
        <v>793</v>
      </c>
      <c r="F28" s="62">
        <v>0</v>
      </c>
      <c r="G28" s="62">
        <v>17635</v>
      </c>
      <c r="H28" s="62">
        <v>2592</v>
      </c>
      <c r="I28" s="62">
        <v>2973</v>
      </c>
      <c r="J28" s="62">
        <v>81</v>
      </c>
      <c r="K28" s="62">
        <v>82</v>
      </c>
      <c r="L28" s="62">
        <v>167</v>
      </c>
      <c r="M28" s="62">
        <v>57</v>
      </c>
      <c r="N28" s="62">
        <v>522</v>
      </c>
      <c r="O28" s="62">
        <v>0</v>
      </c>
      <c r="P28" s="62">
        <v>1523</v>
      </c>
      <c r="Q28" s="62">
        <v>55</v>
      </c>
      <c r="R28" s="62">
        <v>21</v>
      </c>
      <c r="S28" s="62">
        <v>77</v>
      </c>
      <c r="T28" s="62">
        <v>0</v>
      </c>
      <c r="U28" s="62">
        <f t="shared" si="4"/>
        <v>611999</v>
      </c>
      <c r="V28" s="97"/>
    </row>
    <row r="29" spans="1:23" s="3" customFormat="1" ht="14.1" customHeight="1" x14ac:dyDescent="0.25">
      <c r="A29" s="63" t="str">
        <f t="shared" si="3"/>
        <v>December</v>
      </c>
      <c r="B29" s="64">
        <v>380966</v>
      </c>
      <c r="C29" s="64">
        <v>170121</v>
      </c>
      <c r="D29" s="64">
        <v>3</v>
      </c>
      <c r="E29" s="64">
        <v>0</v>
      </c>
      <c r="F29" s="64">
        <v>0</v>
      </c>
      <c r="G29" s="64">
        <v>3659</v>
      </c>
      <c r="H29" s="64">
        <v>1903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189</v>
      </c>
      <c r="Q29" s="64">
        <v>0</v>
      </c>
      <c r="R29" s="64">
        <v>0</v>
      </c>
      <c r="S29" s="64">
        <v>0</v>
      </c>
      <c r="T29" s="64">
        <v>0</v>
      </c>
      <c r="U29" s="64">
        <f t="shared" si="4"/>
        <v>556841</v>
      </c>
      <c r="V29" s="97"/>
      <c r="W29" s="31"/>
    </row>
    <row r="30" spans="1:23" s="35" customFormat="1" ht="14.1" customHeight="1" thickBot="1" x14ac:dyDescent="0.3">
      <c r="A30" s="83" t="s">
        <v>13</v>
      </c>
      <c r="B30" s="84">
        <f>SUM(B18:B29)</f>
        <v>7920000</v>
      </c>
      <c r="C30" s="84">
        <f t="shared" ref="C30:U30" si="5">SUM(C18:C29)</f>
        <v>2448312</v>
      </c>
      <c r="D30" s="84">
        <f t="shared" si="5"/>
        <v>2988930</v>
      </c>
      <c r="E30" s="84">
        <f t="shared" si="5"/>
        <v>1353309</v>
      </c>
      <c r="F30" s="84">
        <f t="shared" si="5"/>
        <v>99304</v>
      </c>
      <c r="G30" s="84">
        <f t="shared" si="5"/>
        <v>3809393</v>
      </c>
      <c r="H30" s="84">
        <f t="shared" si="5"/>
        <v>1525563</v>
      </c>
      <c r="I30" s="84">
        <f t="shared" si="5"/>
        <v>1957657</v>
      </c>
      <c r="J30" s="84">
        <f t="shared" si="5"/>
        <v>1050818</v>
      </c>
      <c r="K30" s="84">
        <f t="shared" si="5"/>
        <v>371354</v>
      </c>
      <c r="L30" s="84">
        <f t="shared" si="5"/>
        <v>396293</v>
      </c>
      <c r="M30" s="84">
        <f t="shared" si="5"/>
        <v>523287</v>
      </c>
      <c r="N30" s="84">
        <f t="shared" si="5"/>
        <v>756279</v>
      </c>
      <c r="O30" s="84">
        <f t="shared" si="5"/>
        <v>77146</v>
      </c>
      <c r="P30" s="84">
        <f t="shared" si="5"/>
        <v>153483</v>
      </c>
      <c r="Q30" s="84">
        <f t="shared" si="5"/>
        <v>138020</v>
      </c>
      <c r="R30" s="84">
        <f t="shared" si="5"/>
        <v>268833</v>
      </c>
      <c r="S30" s="84">
        <f t="shared" si="5"/>
        <v>114903</v>
      </c>
      <c r="T30" s="84">
        <f t="shared" si="5"/>
        <v>76868</v>
      </c>
      <c r="U30" s="84">
        <f t="shared" si="5"/>
        <v>26029752</v>
      </c>
      <c r="V30" s="99"/>
    </row>
    <row r="31" spans="1:23" s="35" customFormat="1" ht="14.1" customHeight="1" thickTop="1" x14ac:dyDescent="0.25">
      <c r="A31" s="69" t="str">
        <f>A15</f>
        <v xml:space="preserve">ytd </v>
      </c>
      <c r="B31" s="70">
        <f>SUM(B18:B21)</f>
        <v>1793487</v>
      </c>
      <c r="C31" s="70">
        <f>SUM(C18:C21)</f>
        <v>570466</v>
      </c>
      <c r="D31" s="70">
        <f>SUM(D18:D21)</f>
        <v>176194</v>
      </c>
      <c r="E31" s="70">
        <f>SUM(E18:E21)</f>
        <v>27819</v>
      </c>
      <c r="F31" s="70">
        <f>SUM(F18:F21)</f>
        <v>650</v>
      </c>
      <c r="G31" s="70">
        <f>SUM(G18:G21)</f>
        <v>230979</v>
      </c>
      <c r="H31" s="70">
        <f>SUM(H18:H21)</f>
        <v>81107</v>
      </c>
      <c r="I31" s="70">
        <f>SUM(I18:I21)</f>
        <v>83645</v>
      </c>
      <c r="J31" s="70">
        <f>SUM(J18:J21)</f>
        <v>16463</v>
      </c>
      <c r="K31" s="70">
        <f>SUM(K18:K21)</f>
        <v>3821</v>
      </c>
      <c r="L31" s="70">
        <f>SUM(L18:L21)</f>
        <v>5904</v>
      </c>
      <c r="M31" s="70">
        <f>SUM(M18:M21)</f>
        <v>10929</v>
      </c>
      <c r="N31" s="70">
        <f>SUM(N18:N21)</f>
        <v>33887</v>
      </c>
      <c r="O31" s="70">
        <f>SUM(O18:O21)</f>
        <v>0</v>
      </c>
      <c r="P31" s="70">
        <f>SUM(P18:P21)</f>
        <v>9191</v>
      </c>
      <c r="Q31" s="70">
        <f>SUM(Q18:Q21)</f>
        <v>1366</v>
      </c>
      <c r="R31" s="70">
        <f>SUM(R18:R21)</f>
        <v>1317</v>
      </c>
      <c r="S31" s="70">
        <f>SUM(S18:S21)</f>
        <v>1895</v>
      </c>
      <c r="T31" s="70">
        <f>SUM(T18:T21)</f>
        <v>1094</v>
      </c>
      <c r="U31" s="70">
        <f>SUM(U18:U21)</f>
        <v>3050214</v>
      </c>
      <c r="V31" s="99"/>
      <c r="W31" s="38"/>
    </row>
    <row r="32" spans="1:23" s="3" customFormat="1" ht="14.1" customHeight="1" x14ac:dyDescent="0.25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56"/>
      <c r="S32" s="56"/>
      <c r="T32" s="56"/>
      <c r="U32" s="56"/>
      <c r="V32" s="97"/>
    </row>
    <row r="33" spans="1:23" s="2" customFormat="1" ht="13.5" customHeight="1" x14ac:dyDescent="0.25">
      <c r="A33" s="57" t="s">
        <v>63</v>
      </c>
      <c r="B33" s="58" t="str">
        <f>B2</f>
        <v>Athens</v>
      </c>
      <c r="C33" s="59" t="str">
        <f t="shared" ref="C33:Q33" si="6">C2</f>
        <v>Thessaloniki</v>
      </c>
      <c r="D33" s="59" t="str">
        <f t="shared" si="6"/>
        <v>Rhodes</v>
      </c>
      <c r="E33" s="59" t="str">
        <f t="shared" si="6"/>
        <v>Kos</v>
      </c>
      <c r="F33" s="60" t="str">
        <f t="shared" si="6"/>
        <v>Κarpathos</v>
      </c>
      <c r="G33" s="58" t="str">
        <f t="shared" si="6"/>
        <v>Heraklion</v>
      </c>
      <c r="H33" s="59" t="str">
        <f t="shared" si="6"/>
        <v>Chania</v>
      </c>
      <c r="I33" s="59" t="str">
        <f t="shared" si="6"/>
        <v>Corfu</v>
      </c>
      <c r="J33" s="59" t="str">
        <f t="shared" si="6"/>
        <v>Zakynthos</v>
      </c>
      <c r="K33" s="60" t="str">
        <f t="shared" si="6"/>
        <v>Kefalonia</v>
      </c>
      <c r="L33" s="58" t="str">
        <f t="shared" si="6"/>
        <v xml:space="preserve">Aktio </v>
      </c>
      <c r="M33" s="59" t="str">
        <f t="shared" si="6"/>
        <v>Mykonos</v>
      </c>
      <c r="N33" s="59" t="str">
        <f t="shared" si="6"/>
        <v>Santorini</v>
      </c>
      <c r="O33" s="59" t="str">
        <f t="shared" si="6"/>
        <v>Araxos</v>
      </c>
      <c r="P33" s="60" t="str">
        <f t="shared" si="6"/>
        <v>Kalamata</v>
      </c>
      <c r="Q33" s="58" t="str">
        <f t="shared" si="6"/>
        <v>Samos</v>
      </c>
      <c r="R33" s="59" t="str">
        <f t="shared" ref="R33:U33" si="7">R2</f>
        <v>Skiathos</v>
      </c>
      <c r="S33" s="59" t="str">
        <f t="shared" si="7"/>
        <v>Kavala</v>
      </c>
      <c r="T33" s="59" t="str">
        <f t="shared" si="7"/>
        <v>Mytilene</v>
      </c>
      <c r="U33" s="60" t="str">
        <f t="shared" si="7"/>
        <v>Total</v>
      </c>
      <c r="V33" s="96"/>
    </row>
    <row r="34" spans="1:23" s="3" customFormat="1" ht="14.1" customHeight="1" x14ac:dyDescent="0.25">
      <c r="A34" s="61" t="str">
        <f>A3</f>
        <v>January</v>
      </c>
      <c r="B34" s="73">
        <f>IF(B18=0,"",(B3/B18 -1))</f>
        <v>0.10063760593826743</v>
      </c>
      <c r="C34" s="73">
        <f t="shared" ref="C34:U34" si="8">IF(C18=0,"",(C3/C18 -1))</f>
        <v>6.3977176558860149E-2</v>
      </c>
      <c r="D34" s="73" t="str">
        <f t="shared" si="8"/>
        <v/>
      </c>
      <c r="E34" s="73" t="str">
        <f t="shared" si="8"/>
        <v/>
      </c>
      <c r="F34" s="73" t="str">
        <f t="shared" si="8"/>
        <v/>
      </c>
      <c r="G34" s="73">
        <f t="shared" si="8"/>
        <v>-8.4979054458408143E-2</v>
      </c>
      <c r="H34" s="73">
        <f t="shared" si="8"/>
        <v>8.9943342776203972E-2</v>
      </c>
      <c r="I34" s="73" t="str">
        <f t="shared" si="8"/>
        <v/>
      </c>
      <c r="J34" s="73" t="str">
        <f t="shared" si="8"/>
        <v/>
      </c>
      <c r="K34" s="73" t="str">
        <f t="shared" si="8"/>
        <v/>
      </c>
      <c r="L34" s="73" t="str">
        <f t="shared" si="8"/>
        <v/>
      </c>
      <c r="M34" s="73" t="str">
        <f t="shared" si="8"/>
        <v/>
      </c>
      <c r="N34" s="73" t="str">
        <f t="shared" si="8"/>
        <v/>
      </c>
      <c r="O34" s="73" t="str">
        <f t="shared" si="8"/>
        <v/>
      </c>
      <c r="P34" s="73" t="str">
        <f t="shared" si="8"/>
        <v/>
      </c>
      <c r="Q34" s="73" t="str">
        <f t="shared" si="8"/>
        <v/>
      </c>
      <c r="R34" s="73" t="str">
        <f t="shared" si="8"/>
        <v/>
      </c>
      <c r="S34" s="73" t="str">
        <f t="shared" si="8"/>
        <v/>
      </c>
      <c r="T34" s="73" t="str">
        <f t="shared" si="8"/>
        <v/>
      </c>
      <c r="U34" s="73">
        <f t="shared" si="8"/>
        <v>9.1294271096682866E-2</v>
      </c>
      <c r="V34" s="97"/>
    </row>
    <row r="35" spans="1:23" s="3" customFormat="1" ht="14.1" customHeight="1" x14ac:dyDescent="0.25">
      <c r="A35" s="63" t="str">
        <f>A4</f>
        <v>February</v>
      </c>
      <c r="B35" s="74">
        <f t="shared" ref="B35:U35" si="9">IF(B19=0,"",(B4/B19 -1))</f>
        <v>2.6348012858564474E-2</v>
      </c>
      <c r="C35" s="74">
        <f t="shared" si="9"/>
        <v>0.16061402006128778</v>
      </c>
      <c r="D35" s="74">
        <f t="shared" si="9"/>
        <v>8.7985114300903833E-2</v>
      </c>
      <c r="E35" s="74" t="str">
        <f t="shared" si="9"/>
        <v/>
      </c>
      <c r="F35" s="74" t="str">
        <f t="shared" si="9"/>
        <v/>
      </c>
      <c r="G35" s="74">
        <f t="shared" si="9"/>
        <v>-0.24250440917107585</v>
      </c>
      <c r="H35" s="74">
        <f t="shared" si="9"/>
        <v>-0.20983379501385047</v>
      </c>
      <c r="I35" s="74" t="str">
        <f t="shared" si="9"/>
        <v/>
      </c>
      <c r="J35" s="74" t="str">
        <f t="shared" si="9"/>
        <v/>
      </c>
      <c r="K35" s="74" t="str">
        <f t="shared" si="9"/>
        <v/>
      </c>
      <c r="L35" s="74" t="str">
        <f t="shared" si="9"/>
        <v/>
      </c>
      <c r="M35" s="74" t="str">
        <f t="shared" si="9"/>
        <v/>
      </c>
      <c r="N35" s="74" t="str">
        <f t="shared" si="9"/>
        <v/>
      </c>
      <c r="O35" s="74" t="str">
        <f t="shared" si="9"/>
        <v/>
      </c>
      <c r="P35" s="74">
        <f t="shared" si="9"/>
        <v>-1</v>
      </c>
      <c r="Q35" s="74" t="str">
        <f t="shared" si="9"/>
        <v/>
      </c>
      <c r="R35" s="74" t="str">
        <f t="shared" si="9"/>
        <v/>
      </c>
      <c r="S35" s="74" t="str">
        <f t="shared" si="9"/>
        <v/>
      </c>
      <c r="T35" s="74" t="str">
        <f t="shared" si="9"/>
        <v/>
      </c>
      <c r="U35" s="74">
        <f t="shared" si="9"/>
        <v>5.4803810894026084E-2</v>
      </c>
      <c r="V35" s="97"/>
      <c r="W35" s="31"/>
    </row>
    <row r="36" spans="1:23" s="3" customFormat="1" ht="14.1" customHeight="1" x14ac:dyDescent="0.25">
      <c r="A36" s="61" t="str">
        <f t="shared" ref="A36:A45" si="10">A5</f>
        <v>March</v>
      </c>
      <c r="B36" s="73">
        <f t="shared" ref="B36:U36" si="11">IF(B20=0,"",(B5/B20 -1))</f>
        <v>4.9355591999714843E-2</v>
      </c>
      <c r="C36" s="73">
        <f t="shared" si="11"/>
        <v>5.8090187432551454E-2</v>
      </c>
      <c r="D36" s="73">
        <f t="shared" si="11"/>
        <v>-0.43348930481283421</v>
      </c>
      <c r="E36" s="73">
        <f t="shared" si="11"/>
        <v>-0.85147507629704988</v>
      </c>
      <c r="F36" s="73" t="str">
        <f t="shared" si="11"/>
        <v/>
      </c>
      <c r="G36" s="73">
        <f t="shared" si="11"/>
        <v>-0.36217748522558013</v>
      </c>
      <c r="H36" s="73">
        <f t="shared" si="11"/>
        <v>-0.43363242574257421</v>
      </c>
      <c r="I36" s="73">
        <f t="shared" si="11"/>
        <v>-0.61709183673469381</v>
      </c>
      <c r="J36" s="73">
        <f t="shared" si="11"/>
        <v>0.23214285714285721</v>
      </c>
      <c r="K36" s="73" t="str">
        <f t="shared" si="11"/>
        <v/>
      </c>
      <c r="L36" s="73">
        <f t="shared" si="11"/>
        <v>-0.11475409836065575</v>
      </c>
      <c r="M36" s="73">
        <f t="shared" si="11"/>
        <v>-1.6000000000000014E-2</v>
      </c>
      <c r="N36" s="73">
        <f t="shared" si="11"/>
        <v>-0.5559954751131222</v>
      </c>
      <c r="O36" s="73" t="str">
        <f t="shared" si="11"/>
        <v/>
      </c>
      <c r="P36" s="73">
        <f t="shared" si="11"/>
        <v>-0.13897691263014944</v>
      </c>
      <c r="Q36" s="73" t="str">
        <f t="shared" si="11"/>
        <v/>
      </c>
      <c r="R36" s="73" t="str">
        <f t="shared" si="11"/>
        <v/>
      </c>
      <c r="S36" s="73">
        <f t="shared" si="11"/>
        <v>-1</v>
      </c>
      <c r="T36" s="73" t="str">
        <f t="shared" si="11"/>
        <v/>
      </c>
      <c r="U36" s="73">
        <f t="shared" si="11"/>
        <v>1.0307690900386968E-2</v>
      </c>
      <c r="V36" s="97"/>
    </row>
    <row r="37" spans="1:23" s="3" customFormat="1" ht="14.1" customHeight="1" x14ac:dyDescent="0.25">
      <c r="A37" s="63" t="str">
        <f t="shared" si="10"/>
        <v>April</v>
      </c>
      <c r="B37" s="74">
        <f t="shared" ref="B37:U37" si="12">IF(B21=0,"",(B6/B21 -1))</f>
        <v>5.4338824913175765E-2</v>
      </c>
      <c r="C37" s="74">
        <f t="shared" si="12"/>
        <v>0.1208944164063126</v>
      </c>
      <c r="D37" s="74">
        <f t="shared" si="12"/>
        <v>9.6309185124974661E-2</v>
      </c>
      <c r="E37" s="74">
        <f t="shared" si="12"/>
        <v>0.18721120882396791</v>
      </c>
      <c r="F37" s="74">
        <f t="shared" si="12"/>
        <v>-1</v>
      </c>
      <c r="G37" s="74">
        <f t="shared" si="12"/>
        <v>0.2174060622517906</v>
      </c>
      <c r="H37" s="74">
        <f t="shared" si="12"/>
        <v>1.9070305208463978E-2</v>
      </c>
      <c r="I37" s="74">
        <f t="shared" si="12"/>
        <v>4.6870259217729693E-2</v>
      </c>
      <c r="J37" s="74">
        <f t="shared" si="12"/>
        <v>4.4707186403103671E-2</v>
      </c>
      <c r="K37" s="74">
        <f t="shared" si="12"/>
        <v>0.3143156241821512</v>
      </c>
      <c r="L37" s="74">
        <f t="shared" si="12"/>
        <v>-1.1886033910155525E-2</v>
      </c>
      <c r="M37" s="74">
        <f t="shared" si="12"/>
        <v>-8.0344601554452666E-2</v>
      </c>
      <c r="N37" s="74">
        <f t="shared" si="12"/>
        <v>-0.2897350477910271</v>
      </c>
      <c r="O37" s="74" t="str">
        <f t="shared" si="12"/>
        <v/>
      </c>
      <c r="P37" s="74">
        <f t="shared" si="12"/>
        <v>0.13339275103980985</v>
      </c>
      <c r="Q37" s="74">
        <f t="shared" si="12"/>
        <v>0.73060029282576866</v>
      </c>
      <c r="R37" s="74">
        <f t="shared" si="12"/>
        <v>-0.87699316628701596</v>
      </c>
      <c r="S37" s="74">
        <f t="shared" si="12"/>
        <v>0.50735294117647056</v>
      </c>
      <c r="T37" s="74">
        <f t="shared" si="12"/>
        <v>-6.3985374771480807E-2</v>
      </c>
      <c r="U37" s="74">
        <f t="shared" si="12"/>
        <v>8.3646703502334496E-2</v>
      </c>
      <c r="V37" s="97"/>
      <c r="W37" s="31"/>
    </row>
    <row r="38" spans="1:23" s="3" customFormat="1" ht="14.1" customHeight="1" x14ac:dyDescent="0.25">
      <c r="A38" s="61" t="str">
        <f t="shared" si="10"/>
        <v>May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97"/>
    </row>
    <row r="39" spans="1:23" s="3" customFormat="1" ht="14.1" customHeight="1" x14ac:dyDescent="0.25">
      <c r="A39" s="63" t="str">
        <f t="shared" si="10"/>
        <v>June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97"/>
      <c r="W39" s="31"/>
    </row>
    <row r="40" spans="1:23" s="3" customFormat="1" ht="14.1" customHeight="1" x14ac:dyDescent="0.25">
      <c r="A40" s="61" t="str">
        <f t="shared" si="10"/>
        <v>July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97"/>
    </row>
    <row r="41" spans="1:23" s="3" customFormat="1" ht="14.1" customHeight="1" x14ac:dyDescent="0.25">
      <c r="A41" s="63" t="str">
        <f t="shared" si="10"/>
        <v>August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97"/>
      <c r="W41" s="31"/>
    </row>
    <row r="42" spans="1:23" s="3" customFormat="1" ht="14.1" customHeight="1" x14ac:dyDescent="0.25">
      <c r="A42" s="61" t="str">
        <f t="shared" si="10"/>
        <v>September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97"/>
    </row>
    <row r="43" spans="1:23" s="3" customFormat="1" ht="14.1" customHeight="1" x14ac:dyDescent="0.25">
      <c r="A43" s="63" t="str">
        <f t="shared" si="10"/>
        <v>Οctober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97"/>
      <c r="W43" s="31"/>
    </row>
    <row r="44" spans="1:23" s="3" customFormat="1" ht="14.1" customHeight="1" x14ac:dyDescent="0.25">
      <c r="A44" s="61" t="str">
        <f t="shared" si="10"/>
        <v>Νovember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97"/>
    </row>
    <row r="45" spans="1:23" s="3" customFormat="1" ht="14.1" customHeight="1" thickBot="1" x14ac:dyDescent="0.3">
      <c r="A45" s="81" t="str">
        <f t="shared" si="10"/>
        <v>December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97"/>
      <c r="W45" s="31"/>
    </row>
    <row r="46" spans="1:23" s="35" customFormat="1" ht="14.1" customHeight="1" thickTop="1" x14ac:dyDescent="0.25">
      <c r="A46" s="65" t="str">
        <f>A15</f>
        <v xml:space="preserve">ytd </v>
      </c>
      <c r="B46" s="75">
        <f>IF(B31=0,"",(B15/B31 -1))</f>
        <v>5.7119455005807174E-2</v>
      </c>
      <c r="C46" s="75">
        <f t="shared" ref="C46:U46" si="13">IF(C31=0,"",(C15/C31 -1))</f>
        <v>0.1001461962676129</v>
      </c>
      <c r="D46" s="75">
        <f t="shared" si="13"/>
        <v>5.11481662258646E-2</v>
      </c>
      <c r="E46" s="75">
        <f t="shared" si="13"/>
        <v>0.15050864517056683</v>
      </c>
      <c r="F46" s="75">
        <f t="shared" si="13"/>
        <v>-1</v>
      </c>
      <c r="G46" s="75">
        <f t="shared" si="13"/>
        <v>0.15847761051870513</v>
      </c>
      <c r="H46" s="75">
        <f t="shared" si="13"/>
        <v>-1.9850321180662545E-2</v>
      </c>
      <c r="I46" s="75">
        <f t="shared" si="13"/>
        <v>-1.536254408512161E-2</v>
      </c>
      <c r="J46" s="75">
        <f t="shared" si="13"/>
        <v>4.7257486484844735E-2</v>
      </c>
      <c r="K46" s="75">
        <f t="shared" si="13"/>
        <v>0.3143156241821512</v>
      </c>
      <c r="L46" s="75">
        <f t="shared" si="13"/>
        <v>-1.5074525745257472E-2</v>
      </c>
      <c r="M46" s="75">
        <f t="shared" si="13"/>
        <v>-7.8872723945466183E-2</v>
      </c>
      <c r="N46" s="75">
        <f t="shared" si="13"/>
        <v>-0.3036267595243014</v>
      </c>
      <c r="O46" s="75" t="str">
        <f t="shared" si="13"/>
        <v/>
      </c>
      <c r="P46" s="75">
        <f t="shared" si="13"/>
        <v>3.7101512349037025E-2</v>
      </c>
      <c r="Q46" s="75">
        <f t="shared" si="13"/>
        <v>0.73060029282576866</v>
      </c>
      <c r="R46" s="75">
        <f t="shared" si="13"/>
        <v>-0.87699316628701596</v>
      </c>
      <c r="S46" s="75">
        <f t="shared" si="13"/>
        <v>0.18997361477572561</v>
      </c>
      <c r="T46" s="75">
        <f t="shared" si="13"/>
        <v>-6.3985374771480807E-2</v>
      </c>
      <c r="U46" s="75">
        <f t="shared" si="13"/>
        <v>6.4726606067639914E-2</v>
      </c>
      <c r="V46" s="99"/>
    </row>
    <row r="47" spans="1:23" s="20" customFormat="1" ht="14.1" customHeight="1" x14ac:dyDescent="0.2">
      <c r="A47" s="43" t="s">
        <v>33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100"/>
    </row>
    <row r="48" spans="1:23" s="20" customFormat="1" ht="14.1" customHeight="1" x14ac:dyDescent="0.2">
      <c r="A48" s="43" t="s">
        <v>34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100"/>
    </row>
    <row r="49" spans="1:22" s="3" customFormat="1" ht="15" customHeight="1" x14ac:dyDescent="0.25">
      <c r="A49" s="76"/>
      <c r="B49" s="77"/>
      <c r="C49" s="77"/>
      <c r="D49" s="77"/>
      <c r="E49" s="77"/>
      <c r="F49" s="77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97"/>
    </row>
    <row r="50" spans="1:22" s="3" customFormat="1" ht="15" customHeight="1" x14ac:dyDescent="0.25">
      <c r="A50" s="76"/>
      <c r="B50" s="77"/>
      <c r="C50" s="77"/>
      <c r="D50" s="77"/>
      <c r="E50" s="77"/>
      <c r="F50" s="77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97"/>
    </row>
    <row r="51" spans="1:22" ht="15" customHeight="1" x14ac:dyDescent="0.25">
      <c r="A51" s="78"/>
    </row>
    <row r="52" spans="1:22" ht="15" customHeight="1" x14ac:dyDescent="0.25">
      <c r="A52" s="78"/>
    </row>
    <row r="54" spans="1:22" ht="15" customHeight="1" x14ac:dyDescent="0.25">
      <c r="B54" s="80"/>
      <c r="C54" s="80"/>
    </row>
    <row r="55" spans="1:22" ht="15" customHeight="1" x14ac:dyDescent="0.25">
      <c r="B55" s="68"/>
      <c r="C55" s="68"/>
    </row>
    <row r="56" spans="1:22" ht="15" customHeight="1" x14ac:dyDescent="0.25">
      <c r="B56" s="68"/>
      <c r="C56" s="68"/>
    </row>
    <row r="57" spans="1:22" ht="15" customHeight="1" x14ac:dyDescent="0.25">
      <c r="B57" s="68"/>
      <c r="C57" s="68"/>
    </row>
    <row r="58" spans="1:22" ht="15" customHeight="1" x14ac:dyDescent="0.25">
      <c r="B58" s="68"/>
      <c r="C58" s="68"/>
    </row>
  </sheetData>
  <conditionalFormatting sqref="B16:P1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9" scale="45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D29BC-8607-477A-8F2A-569313C014F2}">
  <sheetPr>
    <pageSetUpPr fitToPage="1"/>
  </sheetPr>
  <dimension ref="A1:Q36"/>
  <sheetViews>
    <sheetView showGridLines="0" showZeros="0" zoomScaleNormal="100" workbookViewId="0"/>
  </sheetViews>
  <sheetFormatPr defaultRowHeight="15" customHeight="1" x14ac:dyDescent="0.25"/>
  <cols>
    <col min="1" max="1" width="18.5703125" style="8" customWidth="1"/>
    <col min="2" max="3" width="11.42578125" style="14" customWidth="1"/>
    <col min="4" max="4" width="10.7109375" style="14" customWidth="1"/>
    <col min="5" max="6" width="11.42578125" style="14" customWidth="1"/>
    <col min="7" max="7" width="10.7109375" style="14" customWidth="1"/>
    <col min="8" max="9" width="11.42578125" style="14" customWidth="1"/>
    <col min="10" max="10" width="10.7109375" style="14" customWidth="1"/>
    <col min="11" max="11" width="10.7109375" style="8" customWidth="1"/>
    <col min="12" max="15" width="8.85546875" style="8"/>
  </cols>
  <sheetData>
    <row r="1" spans="1:17" s="3" customFormat="1" ht="14.1" customHeight="1" x14ac:dyDescent="0.25">
      <c r="A1" s="10"/>
      <c r="B1" s="42"/>
      <c r="C1" s="42"/>
      <c r="D1" s="42"/>
      <c r="E1" s="42"/>
      <c r="F1" s="42"/>
      <c r="G1" s="42"/>
      <c r="H1" s="42"/>
      <c r="I1" s="42"/>
      <c r="J1" s="14"/>
      <c r="K1" s="8"/>
      <c r="L1" s="8"/>
      <c r="M1" s="8"/>
      <c r="N1" s="8"/>
      <c r="O1" s="8"/>
    </row>
    <row r="2" spans="1:17" ht="15" customHeight="1" x14ac:dyDescent="0.25">
      <c r="A2" s="9" t="s">
        <v>35</v>
      </c>
      <c r="B2" s="22"/>
      <c r="C2" s="22"/>
      <c r="D2" s="22"/>
      <c r="E2" s="22"/>
      <c r="F2" s="22"/>
      <c r="G2" s="22"/>
      <c r="H2" s="22"/>
      <c r="I2" s="22"/>
    </row>
    <row r="3" spans="1:17" s="2" customFormat="1" ht="13.5" customHeight="1" x14ac:dyDescent="0.25">
      <c r="A3" s="24" t="s">
        <v>43</v>
      </c>
      <c r="B3" s="101" t="s">
        <v>37</v>
      </c>
      <c r="C3" s="102"/>
      <c r="D3" s="102"/>
      <c r="E3" s="101" t="s">
        <v>38</v>
      </c>
      <c r="F3" s="102"/>
      <c r="G3" s="102"/>
      <c r="H3" s="101" t="s">
        <v>39</v>
      </c>
      <c r="I3" s="102"/>
      <c r="J3" s="102"/>
      <c r="K3" s="8"/>
      <c r="L3" s="8"/>
      <c r="M3" s="8"/>
      <c r="N3" s="8"/>
      <c r="O3" s="8"/>
    </row>
    <row r="4" spans="1:17" s="3" customFormat="1" ht="14.1" customHeight="1" x14ac:dyDescent="0.25">
      <c r="A4" s="26"/>
      <c r="B4" s="25">
        <f>'table 1'!A2</f>
        <v>2025</v>
      </c>
      <c r="C4" s="25">
        <f>'table 1'!A17</f>
        <v>2024</v>
      </c>
      <c r="D4" s="25" t="str">
        <f>'table 1'!A33</f>
        <v>Δ2025/24</v>
      </c>
      <c r="E4" s="25">
        <f>B4</f>
        <v>2025</v>
      </c>
      <c r="F4" s="25">
        <f>C4</f>
        <v>2024</v>
      </c>
      <c r="G4" s="25" t="str">
        <f>D4</f>
        <v>Δ2025/24</v>
      </c>
      <c r="H4" s="25">
        <f>B4</f>
        <v>2025</v>
      </c>
      <c r="I4" s="25">
        <f>C4</f>
        <v>2024</v>
      </c>
      <c r="J4" s="25" t="str">
        <f>D4</f>
        <v>Δ2025/24</v>
      </c>
      <c r="K4" s="8"/>
      <c r="L4" s="8"/>
      <c r="M4" s="8"/>
      <c r="N4" s="8"/>
      <c r="O4" s="8"/>
      <c r="P4" s="28"/>
    </row>
    <row r="5" spans="1:17" s="3" customFormat="1" ht="14.1" customHeight="1" x14ac:dyDescent="0.25">
      <c r="A5" s="29" t="s">
        <v>0</v>
      </c>
      <c r="B5" s="30">
        <f>'table 1'!U3-'table 1'!B3</f>
        <v>125020</v>
      </c>
      <c r="C5" s="30">
        <f>'table 1'!U18-'table 1'!B18</f>
        <v>117702</v>
      </c>
      <c r="D5" s="40">
        <f>IFERROR(B5/C5-1,"")</f>
        <v>6.2173964758457823E-2</v>
      </c>
      <c r="E5" s="30">
        <f>SUM('table 1'!D3:F3)</f>
        <v>0</v>
      </c>
      <c r="F5" s="30">
        <f>SUM('table 1'!D18:F18)</f>
        <v>0</v>
      </c>
      <c r="G5" s="40" t="str">
        <f>IFERROR(E5/F5-1,"")</f>
        <v/>
      </c>
      <c r="H5" s="30">
        <f>SUM('table 1'!M3:N3)</f>
        <v>0</v>
      </c>
      <c r="I5" s="30">
        <f>SUM('table 1'!M18:N18)</f>
        <v>0</v>
      </c>
      <c r="J5" s="40" t="str">
        <f>IFERROR(H5/I5-1,"")</f>
        <v/>
      </c>
      <c r="K5" s="8"/>
      <c r="L5" s="8"/>
      <c r="M5" s="8"/>
      <c r="N5" s="8"/>
      <c r="O5" s="8"/>
      <c r="P5" s="28"/>
      <c r="Q5" s="31"/>
    </row>
    <row r="6" spans="1:17" s="3" customFormat="1" ht="14.1" customHeight="1" x14ac:dyDescent="0.25">
      <c r="A6" s="26" t="s">
        <v>1</v>
      </c>
      <c r="B6" s="27">
        <f>'table 1'!U4-'table 1'!B4</f>
        <v>128907</v>
      </c>
      <c r="C6" s="27">
        <f>'table 1'!U19-'table 1'!B19</f>
        <v>112802</v>
      </c>
      <c r="D6" s="39">
        <f>IFERROR(B6/C6-1,"")</f>
        <v>0.14277229127143132</v>
      </c>
      <c r="E6" s="27">
        <f>SUM('table 1'!D4:F4)</f>
        <v>4093</v>
      </c>
      <c r="F6" s="27">
        <f>SUM('table 1'!D19:F19)</f>
        <v>3762</v>
      </c>
      <c r="G6" s="39">
        <f>IFERROR(E6/F6-1,"")</f>
        <v>8.7985114300903833E-2</v>
      </c>
      <c r="H6" s="27">
        <f>SUM('table 1'!M4:N4)</f>
        <v>0</v>
      </c>
      <c r="I6" s="27">
        <f>SUM('table 1'!M19:N19)</f>
        <v>0</v>
      </c>
      <c r="J6" s="39" t="str">
        <f>IFERROR(H6/I6-1,"")</f>
        <v/>
      </c>
      <c r="K6" s="8"/>
      <c r="L6" s="8"/>
      <c r="M6" s="8"/>
      <c r="N6" s="8"/>
      <c r="O6" s="8"/>
      <c r="P6" s="28"/>
    </row>
    <row r="7" spans="1:17" s="3" customFormat="1" ht="14.1" customHeight="1" x14ac:dyDescent="0.25">
      <c r="A7" s="29" t="s">
        <v>2</v>
      </c>
      <c r="B7" s="30">
        <f>'table 1'!U5-'table 1'!B5</f>
        <v>191745</v>
      </c>
      <c r="C7" s="30">
        <f>'table 1'!U20-'table 1'!B20</f>
        <v>207134</v>
      </c>
      <c r="D7" s="40">
        <f>IFERROR(B7/C7-1,"")</f>
        <v>-7.4294900885417126E-2</v>
      </c>
      <c r="E7" s="30">
        <f>SUM('table 1'!D5:F5)</f>
        <v>8621</v>
      </c>
      <c r="F7" s="30">
        <f>SUM('table 1'!D20:F20)</f>
        <v>15943</v>
      </c>
      <c r="G7" s="40">
        <f>IFERROR(E7/F7-1,"")</f>
        <v>-0.45926111773191991</v>
      </c>
      <c r="H7" s="30">
        <f>SUM('table 1'!M5:N5)</f>
        <v>1031</v>
      </c>
      <c r="I7" s="30">
        <f>SUM('table 1'!M20:N20)</f>
        <v>2018</v>
      </c>
      <c r="J7" s="40">
        <f t="shared" ref="J7:J16" si="0">IFERROR(H7/I7-1,"")</f>
        <v>-0.48909811694747274</v>
      </c>
      <c r="K7" s="8"/>
      <c r="L7" s="8"/>
      <c r="M7" s="8"/>
      <c r="N7" s="8"/>
      <c r="O7" s="8"/>
      <c r="P7" s="28"/>
      <c r="Q7" s="31"/>
    </row>
    <row r="8" spans="1:17" s="3" customFormat="1" ht="14.1" customHeight="1" x14ac:dyDescent="0.25">
      <c r="A8" s="26" t="s">
        <v>3</v>
      </c>
      <c r="B8" s="27">
        <f>'table 1'!U6-'table 1'!B6</f>
        <v>906042</v>
      </c>
      <c r="C8" s="27">
        <f>'table 1'!U21-'table 1'!B21</f>
        <v>819089</v>
      </c>
      <c r="D8" s="39">
        <f>IFERROR(B8/C8-1,"")</f>
        <v>0.1061581830545888</v>
      </c>
      <c r="E8" s="27">
        <f>SUM('table 1'!D6:F6)</f>
        <v>204498</v>
      </c>
      <c r="F8" s="27">
        <f>SUM('table 1'!D21:F21)</f>
        <v>184958</v>
      </c>
      <c r="G8" s="39">
        <f>IFERROR(E8/F8-1,"")</f>
        <v>0.10564560602947703</v>
      </c>
      <c r="H8" s="27">
        <f>SUM('table 1'!M6:N6)</f>
        <v>32634</v>
      </c>
      <c r="I8" s="27">
        <f>SUM('table 1'!M21:N21)</f>
        <v>42798</v>
      </c>
      <c r="J8" s="39">
        <f t="shared" si="0"/>
        <v>-0.23748773307163884</v>
      </c>
      <c r="K8" s="8"/>
      <c r="L8" s="8"/>
      <c r="M8" s="8"/>
      <c r="N8" s="8"/>
      <c r="O8" s="8"/>
      <c r="P8" s="28"/>
    </row>
    <row r="9" spans="1:17" s="3" customFormat="1" ht="14.1" customHeight="1" x14ac:dyDescent="0.25">
      <c r="A9" s="29" t="s">
        <v>4</v>
      </c>
      <c r="B9" s="30">
        <f>'table 1'!U7-'table 1'!B7</f>
        <v>0</v>
      </c>
      <c r="C9" s="30">
        <f>'table 1'!U22-'table 1'!B22</f>
        <v>2063569</v>
      </c>
      <c r="D9" s="40"/>
      <c r="E9" s="30">
        <f>SUM('table 1'!D7:F7)</f>
        <v>0</v>
      </c>
      <c r="F9" s="30">
        <f>SUM('table 1'!D22:F22)</f>
        <v>556684</v>
      </c>
      <c r="G9" s="40"/>
      <c r="H9" s="30">
        <f>SUM('table 1'!M7:N7)</f>
        <v>0</v>
      </c>
      <c r="I9" s="30">
        <f>SUM('table 1'!M22:N22)</f>
        <v>111822</v>
      </c>
      <c r="J9" s="40"/>
      <c r="K9" s="8"/>
      <c r="L9" s="8"/>
      <c r="M9" s="8"/>
      <c r="N9" s="8"/>
      <c r="O9" s="8"/>
      <c r="P9" s="28"/>
      <c r="Q9" s="31"/>
    </row>
    <row r="10" spans="1:17" s="3" customFormat="1" ht="14.1" customHeight="1" x14ac:dyDescent="0.25">
      <c r="A10" s="26" t="s">
        <v>5</v>
      </c>
      <c r="B10" s="27">
        <f>'table 1'!U8-'table 1'!B8</f>
        <v>0</v>
      </c>
      <c r="C10" s="27">
        <f>'table 1'!U23-'table 1'!B23</f>
        <v>2936087</v>
      </c>
      <c r="D10" s="39"/>
      <c r="E10" s="27">
        <f>SUM('table 1'!D8:F8)</f>
        <v>0</v>
      </c>
      <c r="F10" s="27">
        <f>SUM('table 1'!D23:F23)</f>
        <v>752978</v>
      </c>
      <c r="G10" s="39"/>
      <c r="H10" s="27">
        <f>SUM('table 1'!M8:N8)</f>
        <v>0</v>
      </c>
      <c r="I10" s="27">
        <f>SUM('table 1'!M23:N23)</f>
        <v>213556</v>
      </c>
      <c r="J10" s="39"/>
      <c r="K10" s="8"/>
      <c r="L10" s="8"/>
      <c r="M10" s="8"/>
      <c r="N10" s="8"/>
      <c r="O10" s="8"/>
      <c r="P10" s="28"/>
    </row>
    <row r="11" spans="1:17" s="3" customFormat="1" ht="14.1" customHeight="1" x14ac:dyDescent="0.25">
      <c r="A11" s="29" t="s">
        <v>6</v>
      </c>
      <c r="B11" s="30">
        <f>'table 1'!U9-'table 1'!B9</f>
        <v>0</v>
      </c>
      <c r="C11" s="30">
        <f>'table 1'!U24-'table 1'!B24</f>
        <v>3638690</v>
      </c>
      <c r="D11" s="40"/>
      <c r="E11" s="30">
        <f>SUM('table 1'!D9:F9)</f>
        <v>0</v>
      </c>
      <c r="F11" s="30">
        <f>SUM('table 1'!D24:F24)</f>
        <v>889155</v>
      </c>
      <c r="G11" s="40"/>
      <c r="H11" s="30">
        <f>SUM('table 1'!M9:N9)</f>
        <v>0</v>
      </c>
      <c r="I11" s="30">
        <f>SUM('table 1'!M24:N24)</f>
        <v>319016</v>
      </c>
      <c r="J11" s="40"/>
      <c r="K11" s="8"/>
      <c r="L11" s="8"/>
      <c r="M11" s="8"/>
      <c r="N11" s="8"/>
      <c r="O11" s="8"/>
      <c r="P11" s="28"/>
      <c r="Q11" s="31"/>
    </row>
    <row r="12" spans="1:17" s="3" customFormat="1" ht="14.1" customHeight="1" x14ac:dyDescent="0.25">
      <c r="A12" s="26" t="s">
        <v>7</v>
      </c>
      <c r="B12" s="27">
        <f>'table 1'!U10-'table 1'!B10</f>
        <v>0</v>
      </c>
      <c r="C12" s="27">
        <f>'table 1'!U25-'table 1'!B25</f>
        <v>3511674</v>
      </c>
      <c r="D12" s="39"/>
      <c r="E12" s="27">
        <f>SUM('table 1'!D10:F10)</f>
        <v>0</v>
      </c>
      <c r="F12" s="27">
        <f>SUM('table 1'!D25:F25)</f>
        <v>870068</v>
      </c>
      <c r="G12" s="39"/>
      <c r="H12" s="27">
        <f>SUM('table 1'!M10:N10)</f>
        <v>0</v>
      </c>
      <c r="I12" s="27">
        <f>SUM('table 1'!M25:N25)</f>
        <v>309408</v>
      </c>
      <c r="J12" s="39"/>
      <c r="K12" s="8"/>
      <c r="L12" s="8"/>
      <c r="M12" s="8"/>
      <c r="N12" s="8"/>
      <c r="O12" s="8"/>
      <c r="P12" s="28"/>
    </row>
    <row r="13" spans="1:17" s="3" customFormat="1" ht="14.1" customHeight="1" x14ac:dyDescent="0.25">
      <c r="A13" s="29" t="s">
        <v>8</v>
      </c>
      <c r="B13" s="30">
        <f>'table 1'!U11-'table 1'!B11</f>
        <v>0</v>
      </c>
      <c r="C13" s="30">
        <f>'table 1'!U26-'table 1'!B26</f>
        <v>2802014</v>
      </c>
      <c r="D13" s="40"/>
      <c r="E13" s="30">
        <f>SUM('table 1'!D11:F11)</f>
        <v>0</v>
      </c>
      <c r="F13" s="30">
        <f>SUM('table 1'!D26:F26)</f>
        <v>715695</v>
      </c>
      <c r="G13" s="40"/>
      <c r="H13" s="30">
        <f>SUM('table 1'!M11:N11)</f>
        <v>0</v>
      </c>
      <c r="I13" s="30">
        <f>SUM('table 1'!M26:N26)</f>
        <v>198054</v>
      </c>
      <c r="J13" s="40"/>
      <c r="K13" s="8"/>
      <c r="L13" s="8"/>
      <c r="M13" s="8"/>
      <c r="N13" s="8"/>
      <c r="O13" s="8"/>
      <c r="P13" s="28"/>
      <c r="Q13" s="31"/>
    </row>
    <row r="14" spans="1:17" s="3" customFormat="1" ht="14.1" customHeight="1" x14ac:dyDescent="0.25">
      <c r="A14" s="26" t="s">
        <v>9</v>
      </c>
      <c r="B14" s="27">
        <f>'table 1'!U12-'table 1'!B12</f>
        <v>0</v>
      </c>
      <c r="C14" s="27">
        <f>'table 1'!U27-'table 1'!B27</f>
        <v>1563031</v>
      </c>
      <c r="D14" s="39"/>
      <c r="E14" s="27">
        <f>SUM('table 1'!D12:F12)</f>
        <v>0</v>
      </c>
      <c r="F14" s="27">
        <f>SUM('table 1'!D27:F27)</f>
        <v>444705</v>
      </c>
      <c r="G14" s="39"/>
      <c r="H14" s="27">
        <f>SUM('table 1'!M12:N12)</f>
        <v>0</v>
      </c>
      <c r="I14" s="27">
        <f>SUM('table 1'!M27:N27)</f>
        <v>82315</v>
      </c>
      <c r="J14" s="39"/>
      <c r="K14" s="8"/>
      <c r="L14" s="8"/>
      <c r="M14" s="8"/>
      <c r="N14" s="8"/>
      <c r="O14" s="8"/>
      <c r="P14" s="28"/>
    </row>
    <row r="15" spans="1:17" s="3" customFormat="1" ht="14.1" customHeight="1" x14ac:dyDescent="0.25">
      <c r="A15" s="29" t="s">
        <v>10</v>
      </c>
      <c r="B15" s="30">
        <f>'table 1'!U13-'table 1'!B13</f>
        <v>0</v>
      </c>
      <c r="C15" s="30">
        <f>'table 1'!U28-'table 1'!B28</f>
        <v>162085</v>
      </c>
      <c r="D15" s="40"/>
      <c r="E15" s="30">
        <f>SUM('table 1'!D13:F13)</f>
        <v>0</v>
      </c>
      <c r="F15" s="30">
        <f>SUM('table 1'!D28:F28)</f>
        <v>7592</v>
      </c>
      <c r="G15" s="40"/>
      <c r="H15" s="30">
        <f>SUM('table 1'!M13:N13)</f>
        <v>0</v>
      </c>
      <c r="I15" s="30">
        <f>SUM('table 1'!M28:N28)</f>
        <v>579</v>
      </c>
      <c r="J15" s="40"/>
      <c r="K15" s="8"/>
      <c r="L15" s="8"/>
      <c r="M15" s="8"/>
      <c r="N15" s="8"/>
      <c r="O15" s="8"/>
      <c r="P15" s="8"/>
      <c r="Q15" s="8"/>
    </row>
    <row r="16" spans="1:17" s="3" customFormat="1" ht="14.1" customHeight="1" thickBot="1" x14ac:dyDescent="0.3">
      <c r="A16" s="86" t="s">
        <v>11</v>
      </c>
      <c r="B16" s="87">
        <f>'table 1'!U14-'table 1'!B14</f>
        <v>0</v>
      </c>
      <c r="C16" s="87">
        <f>'table 1'!U29-'table 1'!B29</f>
        <v>175875</v>
      </c>
      <c r="D16" s="88"/>
      <c r="E16" s="87">
        <f>SUM('table 1'!D14:F14)</f>
        <v>0</v>
      </c>
      <c r="F16" s="87">
        <f>SUM('table 1'!D29:F29)</f>
        <v>3</v>
      </c>
      <c r="G16" s="88"/>
      <c r="H16" s="87">
        <f>SUM('table 1'!M14:N14)</f>
        <v>0</v>
      </c>
      <c r="I16" s="87">
        <f>SUM('table 1'!M29:N29)</f>
        <v>0</v>
      </c>
      <c r="J16" s="88"/>
      <c r="K16" s="8"/>
      <c r="L16" s="8"/>
      <c r="M16" s="8"/>
      <c r="N16" s="8"/>
      <c r="O16" s="8"/>
      <c r="P16" s="8"/>
      <c r="Q16" s="8"/>
    </row>
    <row r="17" spans="1:17" s="35" customFormat="1" ht="14.1" customHeight="1" thickTop="1" x14ac:dyDescent="0.25">
      <c r="A17" s="36" t="s">
        <v>36</v>
      </c>
      <c r="B17" s="37">
        <f>SUM(B5:B8)</f>
        <v>1351714</v>
      </c>
      <c r="C17" s="37">
        <f>SUM(C5:C8)</f>
        <v>1256727</v>
      </c>
      <c r="D17" s="53">
        <f>IFERROR(B17/C17-1,"")</f>
        <v>7.5582843370119335E-2</v>
      </c>
      <c r="E17" s="37">
        <f>SUM(E5:E8)</f>
        <v>217212</v>
      </c>
      <c r="F17" s="37">
        <f>SUM(F5:F8)</f>
        <v>204663</v>
      </c>
      <c r="G17" s="53">
        <f>IFERROR(E17/F17-1,"")</f>
        <v>6.1315430732472365E-2</v>
      </c>
      <c r="H17" s="37">
        <f>SUM(H5:H8)</f>
        <v>33665</v>
      </c>
      <c r="I17" s="37">
        <f>SUM(I5:I8)</f>
        <v>44816</v>
      </c>
      <c r="J17" s="53">
        <f>IFERROR(H17/I17-1,"")</f>
        <v>-0.24881738664762587</v>
      </c>
      <c r="K17" s="9"/>
      <c r="L17" s="9"/>
      <c r="M17" s="9"/>
      <c r="N17" s="9"/>
      <c r="O17" s="9"/>
      <c r="P17" s="9"/>
      <c r="Q17" s="9"/>
    </row>
    <row r="18" spans="1:17" s="3" customFormat="1" ht="14.1" customHeight="1" x14ac:dyDescent="0.25">
      <c r="A18" s="49"/>
      <c r="B18" s="51"/>
      <c r="C18" s="51"/>
      <c r="D18" s="52"/>
      <c r="E18" s="51"/>
      <c r="F18" s="51"/>
      <c r="G18" s="52"/>
      <c r="H18" s="51"/>
      <c r="I18" s="51"/>
      <c r="J18" s="52"/>
      <c r="K18" s="8"/>
      <c r="L18" s="8"/>
      <c r="M18" s="8"/>
      <c r="N18" s="8"/>
      <c r="O18" s="8"/>
      <c r="P18" s="8"/>
      <c r="Q18" s="8"/>
    </row>
    <row r="19" spans="1:17" s="2" customFormat="1" ht="13.5" customHeight="1" x14ac:dyDescent="0.25">
      <c r="A19" s="48" t="str">
        <f>A3</f>
        <v>Geographical unit</v>
      </c>
      <c r="B19" s="101" t="s">
        <v>40</v>
      </c>
      <c r="C19" s="102"/>
      <c r="D19" s="102"/>
      <c r="E19" s="101" t="s">
        <v>41</v>
      </c>
      <c r="F19" s="102"/>
      <c r="G19" s="102"/>
      <c r="H19" s="101" t="s">
        <v>42</v>
      </c>
      <c r="I19" s="102"/>
      <c r="J19" s="102"/>
      <c r="K19" s="8"/>
      <c r="L19" s="8"/>
      <c r="M19" s="8"/>
      <c r="N19" s="8"/>
      <c r="O19" s="8"/>
      <c r="P19" s="8"/>
      <c r="Q19" s="8"/>
    </row>
    <row r="20" spans="1:17" s="3" customFormat="1" ht="14.1" customHeight="1" x14ac:dyDescent="0.25">
      <c r="A20" s="26"/>
      <c r="B20" s="25">
        <f>B4</f>
        <v>2025</v>
      </c>
      <c r="C20" s="25">
        <f t="shared" ref="C20:D20" si="1">C4</f>
        <v>2024</v>
      </c>
      <c r="D20" s="25" t="str">
        <f t="shared" si="1"/>
        <v>Δ2025/24</v>
      </c>
      <c r="E20" s="25">
        <f>B4</f>
        <v>2025</v>
      </c>
      <c r="F20" s="25">
        <f>C4</f>
        <v>2024</v>
      </c>
      <c r="G20" s="25" t="str">
        <f>D4</f>
        <v>Δ2025/24</v>
      </c>
      <c r="H20" s="25">
        <f>B4</f>
        <v>2025</v>
      </c>
      <c r="I20" s="25">
        <f>C4</f>
        <v>2024</v>
      </c>
      <c r="J20" s="25" t="str">
        <f>D4</f>
        <v>Δ2025/24</v>
      </c>
      <c r="K20" s="8"/>
      <c r="L20" s="8"/>
      <c r="M20" s="8"/>
      <c r="N20" s="8"/>
      <c r="O20" s="8"/>
      <c r="P20" s="8"/>
      <c r="Q20" s="8"/>
    </row>
    <row r="21" spans="1:17" s="3" customFormat="1" ht="14.1" customHeight="1" x14ac:dyDescent="0.25">
      <c r="A21" s="29" t="str">
        <f>A5</f>
        <v>January</v>
      </c>
      <c r="B21" s="30">
        <f>SUM('table 1'!G3:H3)</f>
        <v>3068</v>
      </c>
      <c r="C21" s="30">
        <f>SUM('table 1'!G18:H18)</f>
        <v>3083</v>
      </c>
      <c r="D21" s="40">
        <f>IFERROR(B21/C21-1,"")</f>
        <v>-4.8653908530651435E-3</v>
      </c>
      <c r="E21" s="30">
        <f>SUM('table 1'!I3:L3)</f>
        <v>0</v>
      </c>
      <c r="F21" s="30">
        <f>SUM('table 1'!I18:L18)</f>
        <v>0</v>
      </c>
      <c r="G21" s="40" t="str">
        <f>IFERROR(E21/F21-1,"")</f>
        <v/>
      </c>
      <c r="H21" s="30">
        <f>SUM('table 1'!O3:P3)</f>
        <v>0</v>
      </c>
      <c r="I21" s="30">
        <f>SUM('table 1'!O18:P18)</f>
        <v>0</v>
      </c>
      <c r="J21" s="47" t="str">
        <f>IFERROR(H21/I21-1,"")</f>
        <v/>
      </c>
      <c r="K21" s="8"/>
      <c r="L21" s="8"/>
      <c r="M21" s="8"/>
      <c r="N21" s="8"/>
      <c r="O21" s="8"/>
      <c r="P21" s="8"/>
      <c r="Q21" s="8"/>
    </row>
    <row r="22" spans="1:17" s="3" customFormat="1" ht="14.1" customHeight="1" x14ac:dyDescent="0.25">
      <c r="A22" s="26" t="str">
        <f>A6</f>
        <v>February</v>
      </c>
      <c r="B22" s="27">
        <f>SUM('table 1'!G4:H4)</f>
        <v>2859</v>
      </c>
      <c r="C22" s="27">
        <f>SUM('table 1'!G19:H19)</f>
        <v>3712</v>
      </c>
      <c r="D22" s="39">
        <f>IFERROR(B22/C22-1,"")</f>
        <v>-0.22979525862068961</v>
      </c>
      <c r="E22" s="27">
        <f>SUM('table 1'!I4:L4)</f>
        <v>0</v>
      </c>
      <c r="F22" s="27">
        <f>SUM('table 1'!I19:L19)</f>
        <v>0</v>
      </c>
      <c r="G22" s="39" t="str">
        <f>IFERROR(E22/F22-1,"")</f>
        <v/>
      </c>
      <c r="H22" s="27">
        <f>SUM('table 1'!O4:P4)</f>
        <v>0</v>
      </c>
      <c r="I22" s="27">
        <f>SUM('table 1'!O19:P19)</f>
        <v>250</v>
      </c>
      <c r="J22" s="46">
        <f>IFERROR(H22/I22-1,"")</f>
        <v>-1</v>
      </c>
      <c r="K22" s="8"/>
      <c r="L22" s="8"/>
      <c r="M22" s="8"/>
      <c r="N22" s="8"/>
      <c r="O22" s="8"/>
      <c r="P22" s="8"/>
      <c r="Q22" s="8"/>
    </row>
    <row r="23" spans="1:17" s="3" customFormat="1" ht="14.1" customHeight="1" x14ac:dyDescent="0.25">
      <c r="A23" s="29" t="str">
        <f t="shared" ref="A23:A32" si="2">A7</f>
        <v>March</v>
      </c>
      <c r="B23" s="30">
        <f>SUM('table 1'!G5:H5)</f>
        <v>16936</v>
      </c>
      <c r="C23" s="30">
        <f>SUM('table 1'!G20:H20)</f>
        <v>27277</v>
      </c>
      <c r="D23" s="40">
        <f>IFERROR(B23/C23-1,"")</f>
        <v>-0.37911060600505919</v>
      </c>
      <c r="E23" s="30">
        <f>SUM('table 1'!I5:L5)</f>
        <v>3440</v>
      </c>
      <c r="F23" s="30">
        <f>SUM('table 1'!I20:L20)</f>
        <v>8247</v>
      </c>
      <c r="G23" s="40">
        <f>IFERROR(E23/F23-1,"")</f>
        <v>-0.5828786225294047</v>
      </c>
      <c r="H23" s="30">
        <f>SUM('table 1'!O5:P5)</f>
        <v>1902</v>
      </c>
      <c r="I23" s="30">
        <f>SUM('table 1'!O20:P20)</f>
        <v>2209</v>
      </c>
      <c r="J23" s="47">
        <f t="shared" ref="J23:J32" si="3">IFERROR(H23/I23-1,"")</f>
        <v>-0.13897691263014944</v>
      </c>
      <c r="K23" s="8"/>
      <c r="L23" s="8"/>
      <c r="M23" s="8"/>
      <c r="N23" s="8"/>
      <c r="O23" s="8"/>
      <c r="P23" s="8"/>
      <c r="Q23" s="8"/>
    </row>
    <row r="24" spans="1:17" s="3" customFormat="1" ht="14.1" customHeight="1" x14ac:dyDescent="0.25">
      <c r="A24" s="26" t="str">
        <f t="shared" si="2"/>
        <v>April</v>
      </c>
      <c r="B24" s="27">
        <f>SUM('table 1'!G6:H6)</f>
        <v>324218</v>
      </c>
      <c r="C24" s="27">
        <f>SUM('table 1'!G21:H21)</f>
        <v>278014</v>
      </c>
      <c r="D24" s="39">
        <f>IFERROR(B24/C24-1,"")</f>
        <v>0.16619306941377054</v>
      </c>
      <c r="E24" s="27">
        <f>SUM('table 1'!I6:L6)</f>
        <v>106998</v>
      </c>
      <c r="F24" s="27">
        <f>SUM('table 1'!I21:L21)</f>
        <v>101586</v>
      </c>
      <c r="G24" s="39">
        <f>IFERROR(E24/F24-1,"")</f>
        <v>5.3275057586675389E-2</v>
      </c>
      <c r="H24" s="27">
        <f>SUM('table 1'!O6:P6)</f>
        <v>8015</v>
      </c>
      <c r="I24" s="27">
        <f>SUM('table 1'!O21:P21)</f>
        <v>6732</v>
      </c>
      <c r="J24" s="46">
        <f t="shared" si="3"/>
        <v>0.19058229352347</v>
      </c>
      <c r="K24" s="8"/>
      <c r="L24" s="8"/>
      <c r="M24" s="8"/>
      <c r="N24" s="8"/>
      <c r="O24" s="8"/>
      <c r="P24" s="8"/>
      <c r="Q24" s="8"/>
    </row>
    <row r="25" spans="1:17" s="3" customFormat="1" ht="14.1" customHeight="1" x14ac:dyDescent="0.25">
      <c r="A25" s="29" t="str">
        <f t="shared" si="2"/>
        <v>May</v>
      </c>
      <c r="B25" s="30">
        <f>SUM('table 1'!G7:H7)</f>
        <v>0</v>
      </c>
      <c r="C25" s="30">
        <f>SUM('table 1'!G22:H22)</f>
        <v>647498</v>
      </c>
      <c r="D25" s="40"/>
      <c r="E25" s="30">
        <f>SUM('table 1'!I7:L7)</f>
        <v>0</v>
      </c>
      <c r="F25" s="30">
        <f>SUM('table 1'!I22:L22)</f>
        <v>410426</v>
      </c>
      <c r="G25" s="40"/>
      <c r="H25" s="30">
        <f>SUM('table 1'!O7:P7)</f>
        <v>0</v>
      </c>
      <c r="I25" s="30">
        <f>SUM('table 1'!O22:P22)</f>
        <v>23913</v>
      </c>
      <c r="J25" s="47"/>
      <c r="K25" s="8"/>
      <c r="L25" s="8"/>
      <c r="M25" s="8"/>
      <c r="N25" s="8"/>
      <c r="O25" s="8"/>
      <c r="P25" s="8"/>
      <c r="Q25" s="8"/>
    </row>
    <row r="26" spans="1:17" s="3" customFormat="1" ht="14.1" customHeight="1" x14ac:dyDescent="0.25">
      <c r="A26" s="26" t="str">
        <f t="shared" si="2"/>
        <v>June</v>
      </c>
      <c r="B26" s="27">
        <f>SUM('table 1'!G8:H8)</f>
        <v>0</v>
      </c>
      <c r="C26" s="27">
        <f>SUM('table 1'!G23:H23)</f>
        <v>865330</v>
      </c>
      <c r="D26" s="39"/>
      <c r="E26" s="27">
        <f>SUM('table 1'!I8:L8)</f>
        <v>0</v>
      </c>
      <c r="F26" s="27">
        <f>SUM('table 1'!I23:L23)</f>
        <v>682819</v>
      </c>
      <c r="G26" s="39"/>
      <c r="H26" s="27">
        <f>SUM('table 1'!O8:P8)</f>
        <v>0</v>
      </c>
      <c r="I26" s="27">
        <f>SUM('table 1'!O23:P23)</f>
        <v>40683</v>
      </c>
      <c r="J26" s="46"/>
      <c r="K26" s="8"/>
      <c r="L26" s="8"/>
      <c r="M26" s="8"/>
      <c r="N26" s="8"/>
      <c r="O26" s="8"/>
      <c r="P26" s="8"/>
      <c r="Q26" s="8"/>
    </row>
    <row r="27" spans="1:17" s="3" customFormat="1" ht="14.1" customHeight="1" x14ac:dyDescent="0.25">
      <c r="A27" s="29" t="str">
        <f t="shared" si="2"/>
        <v>July</v>
      </c>
      <c r="B27" s="30">
        <f>SUM('table 1'!G9:H9)</f>
        <v>0</v>
      </c>
      <c r="C27" s="30">
        <f>SUM('table 1'!G24:H24)</f>
        <v>1061571</v>
      </c>
      <c r="D27" s="40"/>
      <c r="E27" s="30">
        <f>SUM('table 1'!I9:L9)</f>
        <v>0</v>
      </c>
      <c r="F27" s="30">
        <f>SUM('table 1'!I24:L24)</f>
        <v>866288</v>
      </c>
      <c r="G27" s="40"/>
      <c r="H27" s="30">
        <f>SUM('table 1'!O9:P9)</f>
        <v>0</v>
      </c>
      <c r="I27" s="30">
        <f>SUM('table 1'!O24:P24)</f>
        <v>48580</v>
      </c>
      <c r="J27" s="47"/>
      <c r="K27" s="8"/>
      <c r="L27" s="8"/>
      <c r="M27" s="8"/>
      <c r="N27" s="8"/>
      <c r="O27" s="8"/>
      <c r="P27" s="8"/>
      <c r="Q27" s="8"/>
    </row>
    <row r="28" spans="1:17" s="3" customFormat="1" ht="14.1" customHeight="1" x14ac:dyDescent="0.25">
      <c r="A28" s="26" t="str">
        <f t="shared" si="2"/>
        <v>August</v>
      </c>
      <c r="B28" s="27">
        <f>SUM('table 1'!G10:H10)</f>
        <v>0</v>
      </c>
      <c r="C28" s="27">
        <f>SUM('table 1'!G25:H25)</f>
        <v>1018427</v>
      </c>
      <c r="D28" s="39"/>
      <c r="E28" s="27">
        <f>SUM('table 1'!I10:L10)</f>
        <v>0</v>
      </c>
      <c r="F28" s="27">
        <f>SUM('table 1'!I25:L25)</f>
        <v>838942</v>
      </c>
      <c r="G28" s="39"/>
      <c r="H28" s="27">
        <f>SUM('table 1'!O10:P10)</f>
        <v>0</v>
      </c>
      <c r="I28" s="27">
        <f>SUM('table 1'!O25:P25)</f>
        <v>45210</v>
      </c>
      <c r="J28" s="46"/>
      <c r="K28" s="8"/>
      <c r="L28" s="8"/>
      <c r="M28" s="8"/>
      <c r="N28" s="8"/>
      <c r="O28" s="8"/>
      <c r="P28" s="8"/>
      <c r="Q28" s="8"/>
    </row>
    <row r="29" spans="1:17" s="3" customFormat="1" ht="14.1" customHeight="1" x14ac:dyDescent="0.25">
      <c r="A29" s="29" t="str">
        <f t="shared" si="2"/>
        <v>September</v>
      </c>
      <c r="B29" s="30">
        <f>SUM('table 1'!G11:H11)</f>
        <v>0</v>
      </c>
      <c r="C29" s="30">
        <f>SUM('table 1'!G26:H26)</f>
        <v>861211</v>
      </c>
      <c r="D29" s="40"/>
      <c r="E29" s="30">
        <f>SUM('table 1'!I11:L11)</f>
        <v>0</v>
      </c>
      <c r="F29" s="30">
        <f>SUM('table 1'!I26:L26)</f>
        <v>625239</v>
      </c>
      <c r="G29" s="40"/>
      <c r="H29" s="30">
        <f>SUM('table 1'!O11:P11)</f>
        <v>0</v>
      </c>
      <c r="I29" s="30">
        <f>SUM('table 1'!O26:P26)</f>
        <v>40553</v>
      </c>
      <c r="J29" s="47"/>
      <c r="K29" s="8"/>
      <c r="L29" s="8"/>
      <c r="M29" s="8"/>
      <c r="N29" s="8"/>
      <c r="O29" s="8"/>
      <c r="P29" s="8"/>
      <c r="Q29" s="8"/>
    </row>
    <row r="30" spans="1:17" s="3" customFormat="1" ht="14.1" customHeight="1" x14ac:dyDescent="0.25">
      <c r="A30" s="26" t="str">
        <f t="shared" si="2"/>
        <v>Οctober</v>
      </c>
      <c r="B30" s="27">
        <f>SUM('table 1'!G12:H12)</f>
        <v>0</v>
      </c>
      <c r="C30" s="27">
        <f>SUM('table 1'!G27:H27)</f>
        <v>543044</v>
      </c>
      <c r="D30" s="39"/>
      <c r="E30" s="27">
        <f>SUM('table 1'!I12:L12)</f>
        <v>0</v>
      </c>
      <c r="F30" s="27">
        <f>SUM('table 1'!I27:L27)</f>
        <v>239272</v>
      </c>
      <c r="G30" s="39"/>
      <c r="H30" s="27">
        <f>SUM('table 1'!O12:P12)</f>
        <v>0</v>
      </c>
      <c r="I30" s="27">
        <f>SUM('table 1'!O27:P27)</f>
        <v>20787</v>
      </c>
      <c r="J30" s="46"/>
      <c r="K30" s="8"/>
      <c r="L30" s="8"/>
      <c r="M30" s="8"/>
      <c r="N30" s="8"/>
      <c r="O30" s="8"/>
      <c r="P30" s="8"/>
      <c r="Q30" s="8"/>
    </row>
    <row r="31" spans="1:17" s="3" customFormat="1" ht="14.1" customHeight="1" x14ac:dyDescent="0.25">
      <c r="A31" s="29" t="str">
        <f t="shared" si="2"/>
        <v>Νovember</v>
      </c>
      <c r="B31" s="30">
        <f>SUM('table 1'!G13:H13)</f>
        <v>0</v>
      </c>
      <c r="C31" s="30">
        <f>SUM('table 1'!G28:H28)</f>
        <v>20227</v>
      </c>
      <c r="D31" s="40"/>
      <c r="E31" s="30">
        <f>SUM('table 1'!I13:L13)</f>
        <v>0</v>
      </c>
      <c r="F31" s="30">
        <f>SUM('table 1'!I28:L28)</f>
        <v>3303</v>
      </c>
      <c r="G31" s="40"/>
      <c r="H31" s="30">
        <f>SUM('table 1'!O13:P13)</f>
        <v>0</v>
      </c>
      <c r="I31" s="30">
        <f>SUM('table 1'!O28:P28)</f>
        <v>1523</v>
      </c>
      <c r="J31" s="47"/>
      <c r="K31" s="8"/>
      <c r="L31" s="8"/>
      <c r="M31" s="8"/>
      <c r="N31" s="8"/>
      <c r="O31" s="8"/>
      <c r="P31" s="8"/>
      <c r="Q31" s="8"/>
    </row>
    <row r="32" spans="1:17" s="3" customFormat="1" ht="14.1" customHeight="1" thickBot="1" x14ac:dyDescent="0.3">
      <c r="A32" s="86" t="str">
        <f t="shared" si="2"/>
        <v>December</v>
      </c>
      <c r="B32" s="87">
        <f>SUM('table 1'!G14:H14)</f>
        <v>0</v>
      </c>
      <c r="C32" s="87">
        <f>SUM('table 1'!G29:H29)</f>
        <v>5562</v>
      </c>
      <c r="D32" s="88"/>
      <c r="E32" s="87">
        <f>SUM('table 1'!I14:L14)</f>
        <v>0</v>
      </c>
      <c r="F32" s="87">
        <f>SUM('table 1'!I29:L29)</f>
        <v>0</v>
      </c>
      <c r="G32" s="88"/>
      <c r="H32" s="87">
        <f>SUM('table 1'!O14:P14)</f>
        <v>0</v>
      </c>
      <c r="I32" s="87">
        <f>SUM('table 1'!O29:P29)</f>
        <v>189</v>
      </c>
      <c r="J32" s="88"/>
      <c r="K32" s="8"/>
      <c r="L32" s="8"/>
      <c r="M32" s="8"/>
      <c r="N32" s="8"/>
      <c r="O32" s="8"/>
      <c r="P32" s="8"/>
      <c r="Q32" s="8"/>
    </row>
    <row r="33" spans="1:17" s="35" customFormat="1" ht="14.1" customHeight="1" thickTop="1" x14ac:dyDescent="0.25">
      <c r="A33" s="36" t="str">
        <f>A17</f>
        <v>ytd</v>
      </c>
      <c r="B33" s="37">
        <f>SUM(B21:B24)</f>
        <v>347081</v>
      </c>
      <c r="C33" s="37">
        <f>SUM(C21:C24)</f>
        <v>312086</v>
      </c>
      <c r="D33" s="53">
        <f>IFERROR(B33/C33-1,"")</f>
        <v>0.11213255320648785</v>
      </c>
      <c r="E33" s="37">
        <f>SUM(E21:E24)</f>
        <v>110438</v>
      </c>
      <c r="F33" s="37">
        <f>SUM(F21:F24)</f>
        <v>109833</v>
      </c>
      <c r="G33" s="53">
        <f>IFERROR(E33/F33-1,"")</f>
        <v>5.5083626960932275E-3</v>
      </c>
      <c r="H33" s="37">
        <f>SUM(H21:H24)</f>
        <v>9917</v>
      </c>
      <c r="I33" s="37">
        <f>SUM(I21:I24)</f>
        <v>9191</v>
      </c>
      <c r="J33" s="50">
        <f>IFERROR(H33/I33-1,"")</f>
        <v>7.899031661407907E-2</v>
      </c>
      <c r="K33" s="9"/>
      <c r="L33" s="9"/>
      <c r="M33" s="9"/>
      <c r="N33" s="9"/>
      <c r="O33" s="9"/>
      <c r="P33" s="9"/>
      <c r="Q33" s="9"/>
    </row>
    <row r="34" spans="1:17" s="20" customFormat="1" ht="14.1" customHeight="1" x14ac:dyDescent="0.2">
      <c r="A34" s="43" t="s">
        <v>33</v>
      </c>
      <c r="B34" s="44"/>
      <c r="C34" s="44"/>
      <c r="D34" s="44"/>
      <c r="E34" s="44"/>
      <c r="F34" s="44"/>
      <c r="G34" s="44"/>
      <c r="H34" s="44"/>
      <c r="I34" s="44"/>
      <c r="J34" s="44"/>
      <c r="K34" s="8"/>
      <c r="L34" s="8"/>
      <c r="M34" s="8"/>
      <c r="N34" s="8"/>
      <c r="O34" s="8"/>
      <c r="P34" s="8"/>
      <c r="Q34" s="8"/>
    </row>
    <row r="35" spans="1:17" s="20" customFormat="1" ht="14.1" customHeight="1" x14ac:dyDescent="0.2">
      <c r="A35" s="43" t="s">
        <v>44</v>
      </c>
      <c r="B35" s="44"/>
      <c r="C35" s="44"/>
      <c r="D35" s="44"/>
      <c r="E35" s="44"/>
      <c r="F35" s="44"/>
      <c r="G35" s="44"/>
      <c r="H35" s="44"/>
      <c r="I35" s="44"/>
      <c r="J35" s="44"/>
      <c r="K35" s="8"/>
      <c r="L35" s="8"/>
      <c r="M35" s="8"/>
      <c r="N35" s="8"/>
      <c r="O35" s="8"/>
      <c r="P35" s="8"/>
      <c r="Q35" s="8"/>
    </row>
    <row r="36" spans="1:17" ht="15" customHeight="1" x14ac:dyDescent="0.25">
      <c r="A36" s="43"/>
    </row>
  </sheetData>
  <mergeCells count="6">
    <mergeCell ref="H3:J3"/>
    <mergeCell ref="H19:J19"/>
    <mergeCell ref="B3:D3"/>
    <mergeCell ref="E3:G3"/>
    <mergeCell ref="B19:D19"/>
    <mergeCell ref="E19:G19"/>
  </mergeCells>
  <phoneticPr fontId="6" type="noConversion"/>
  <pageMargins left="0.25" right="0.25" top="0.75" bottom="0.75" header="0.3" footer="0.3"/>
  <pageSetup paperSize="9" scale="45" orientation="landscape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257D-D6EB-4884-B6EC-FD37BD845ACF}">
  <sheetPr>
    <pageSetUpPr fitToPage="1"/>
  </sheetPr>
  <dimension ref="A1:W58"/>
  <sheetViews>
    <sheetView showGridLines="0" showZeros="0" zoomScale="80" zoomScaleNormal="80" workbookViewId="0"/>
  </sheetViews>
  <sheetFormatPr defaultColWidth="9.140625" defaultRowHeight="15" customHeight="1" x14ac:dyDescent="0.25"/>
  <cols>
    <col min="1" max="1" width="14.28515625" style="79" customWidth="1"/>
    <col min="2" max="20" width="11.42578125" style="56" customWidth="1"/>
    <col min="21" max="21" width="12.85546875" style="56" customWidth="1"/>
    <col min="22" max="22" width="11.28515625" style="98" customWidth="1"/>
    <col min="23" max="23" width="11.85546875" customWidth="1"/>
  </cols>
  <sheetData>
    <row r="1" spans="1:23" s="1" customFormat="1" ht="21" customHeight="1" x14ac:dyDescent="0.3">
      <c r="A1" s="54" t="s">
        <v>64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6"/>
      <c r="S1" s="56"/>
      <c r="T1" s="56"/>
      <c r="U1" s="56"/>
      <c r="V1" s="95"/>
    </row>
    <row r="2" spans="1:23" s="2" customFormat="1" ht="13.5" customHeight="1" x14ac:dyDescent="0.25">
      <c r="A2" s="57">
        <v>2025</v>
      </c>
      <c r="B2" s="58" t="s">
        <v>14</v>
      </c>
      <c r="C2" s="59" t="s">
        <v>15</v>
      </c>
      <c r="D2" s="59" t="s">
        <v>16</v>
      </c>
      <c r="E2" s="59" t="s">
        <v>17</v>
      </c>
      <c r="F2" s="60" t="s">
        <v>18</v>
      </c>
      <c r="G2" s="58" t="s">
        <v>19</v>
      </c>
      <c r="H2" s="59" t="s">
        <v>20</v>
      </c>
      <c r="I2" s="59" t="s">
        <v>21</v>
      </c>
      <c r="J2" s="59" t="s">
        <v>22</v>
      </c>
      <c r="K2" s="60" t="s">
        <v>23</v>
      </c>
      <c r="L2" s="58" t="s">
        <v>24</v>
      </c>
      <c r="M2" s="59" t="s">
        <v>25</v>
      </c>
      <c r="N2" s="59" t="s">
        <v>26</v>
      </c>
      <c r="O2" s="59" t="s">
        <v>45</v>
      </c>
      <c r="P2" s="60" t="s">
        <v>28</v>
      </c>
      <c r="Q2" s="58" t="s">
        <v>29</v>
      </c>
      <c r="R2" s="59" t="s">
        <v>30</v>
      </c>
      <c r="S2" s="59" t="s">
        <v>31</v>
      </c>
      <c r="T2" s="59" t="s">
        <v>32</v>
      </c>
      <c r="U2" s="60" t="s">
        <v>13</v>
      </c>
      <c r="V2" s="96"/>
    </row>
    <row r="3" spans="1:23" s="3" customFormat="1" ht="14.1" customHeight="1" x14ac:dyDescent="0.25">
      <c r="A3" s="61" t="s">
        <v>0</v>
      </c>
      <c r="B3" s="62">
        <v>257383</v>
      </c>
      <c r="C3" s="62">
        <v>85681</v>
      </c>
      <c r="D3" s="62">
        <v>29870</v>
      </c>
      <c r="E3" s="62">
        <v>11398</v>
      </c>
      <c r="F3" s="62">
        <v>1710</v>
      </c>
      <c r="G3" s="62">
        <v>66489</v>
      </c>
      <c r="H3" s="62">
        <v>30279</v>
      </c>
      <c r="I3" s="62">
        <v>4883</v>
      </c>
      <c r="J3" s="62">
        <v>1843</v>
      </c>
      <c r="K3" s="62">
        <v>1780</v>
      </c>
      <c r="L3" s="62">
        <v>70</v>
      </c>
      <c r="M3" s="62">
        <v>3507</v>
      </c>
      <c r="N3" s="62">
        <v>9680</v>
      </c>
      <c r="O3" s="62">
        <v>4265</v>
      </c>
      <c r="P3" s="62">
        <v>428</v>
      </c>
      <c r="Q3" s="62">
        <v>6083</v>
      </c>
      <c r="R3" s="62">
        <v>623</v>
      </c>
      <c r="S3" s="62">
        <v>673</v>
      </c>
      <c r="T3" s="62">
        <v>12013</v>
      </c>
      <c r="U3" s="62">
        <f>SUM(B3:T3)</f>
        <v>528658</v>
      </c>
      <c r="V3" s="97"/>
    </row>
    <row r="4" spans="1:23" s="3" customFormat="1" ht="14.1" customHeight="1" x14ac:dyDescent="0.25">
      <c r="A4" s="63" t="s">
        <v>1</v>
      </c>
      <c r="B4" s="64">
        <v>255097</v>
      </c>
      <c r="C4" s="64">
        <v>88070</v>
      </c>
      <c r="D4" s="64">
        <v>27349</v>
      </c>
      <c r="E4" s="64">
        <v>9033</v>
      </c>
      <c r="F4" s="64">
        <v>1671</v>
      </c>
      <c r="G4" s="64">
        <v>60623</v>
      </c>
      <c r="H4" s="64">
        <v>29294</v>
      </c>
      <c r="I4" s="64">
        <v>11357</v>
      </c>
      <c r="J4" s="64">
        <v>544</v>
      </c>
      <c r="K4" s="64">
        <v>1456</v>
      </c>
      <c r="L4" s="64">
        <v>52</v>
      </c>
      <c r="M4" s="64">
        <v>2157</v>
      </c>
      <c r="N4" s="64">
        <v>10773</v>
      </c>
      <c r="O4" s="64">
        <v>2893</v>
      </c>
      <c r="P4" s="64">
        <v>487</v>
      </c>
      <c r="Q4" s="64">
        <v>5580</v>
      </c>
      <c r="R4" s="64">
        <v>550</v>
      </c>
      <c r="S4" s="64">
        <v>2972</v>
      </c>
      <c r="T4" s="64">
        <v>11120</v>
      </c>
      <c r="U4" s="64">
        <f>SUM(B4:T4)</f>
        <v>521078</v>
      </c>
      <c r="V4" s="97"/>
      <c r="W4" s="31"/>
    </row>
    <row r="5" spans="1:23" s="3" customFormat="1" ht="14.1" customHeight="1" x14ac:dyDescent="0.25">
      <c r="A5" s="61" t="s">
        <v>2</v>
      </c>
      <c r="B5" s="62">
        <v>300227</v>
      </c>
      <c r="C5" s="62">
        <v>96723</v>
      </c>
      <c r="D5" s="62">
        <v>35100</v>
      </c>
      <c r="E5" s="62">
        <v>11464</v>
      </c>
      <c r="F5" s="62">
        <v>0</v>
      </c>
      <c r="G5" s="62">
        <v>69490</v>
      </c>
      <c r="H5" s="62">
        <v>35776</v>
      </c>
      <c r="I5" s="62">
        <v>13249</v>
      </c>
      <c r="J5" s="62">
        <v>1923</v>
      </c>
      <c r="K5" s="62">
        <v>1878</v>
      </c>
      <c r="L5" s="62">
        <v>89</v>
      </c>
      <c r="M5" s="62">
        <v>6297</v>
      </c>
      <c r="N5" s="62">
        <v>21338</v>
      </c>
      <c r="O5" s="62">
        <v>1792</v>
      </c>
      <c r="P5" s="62">
        <v>709</v>
      </c>
      <c r="Q5" s="62">
        <v>6091</v>
      </c>
      <c r="R5" s="62">
        <v>876</v>
      </c>
      <c r="S5" s="62">
        <v>3300</v>
      </c>
      <c r="T5" s="62">
        <v>13467</v>
      </c>
      <c r="U5" s="62">
        <f t="shared" ref="U5:U14" si="0">SUM(B5:T5)</f>
        <v>619789</v>
      </c>
      <c r="V5" s="97"/>
    </row>
    <row r="6" spans="1:23" s="3" customFormat="1" ht="14.1" customHeight="1" x14ac:dyDescent="0.25">
      <c r="A6" s="63" t="s">
        <v>3</v>
      </c>
      <c r="B6" s="64">
        <v>355388</v>
      </c>
      <c r="C6" s="64">
        <v>99104</v>
      </c>
      <c r="D6" s="64">
        <v>44108</v>
      </c>
      <c r="E6" s="64">
        <v>15417</v>
      </c>
      <c r="F6" s="64">
        <v>0</v>
      </c>
      <c r="G6" s="64">
        <v>82579</v>
      </c>
      <c r="H6" s="64">
        <v>39927</v>
      </c>
      <c r="I6" s="64">
        <v>16421</v>
      </c>
      <c r="J6" s="64">
        <v>3724</v>
      </c>
      <c r="K6" s="64">
        <v>3214</v>
      </c>
      <c r="L6" s="64">
        <v>191</v>
      </c>
      <c r="M6" s="64">
        <v>15135</v>
      </c>
      <c r="N6" s="64">
        <v>44335</v>
      </c>
      <c r="O6" s="64">
        <v>9831</v>
      </c>
      <c r="P6" s="64">
        <v>786</v>
      </c>
      <c r="Q6" s="64">
        <v>7607</v>
      </c>
      <c r="R6" s="64">
        <v>1821</v>
      </c>
      <c r="S6" s="64">
        <v>3395</v>
      </c>
      <c r="T6" s="64">
        <v>17461</v>
      </c>
      <c r="U6" s="64">
        <f t="shared" si="0"/>
        <v>760444</v>
      </c>
      <c r="V6" s="97"/>
      <c r="W6" s="31"/>
    </row>
    <row r="7" spans="1:23" s="3" customFormat="1" ht="14.1" customHeight="1" x14ac:dyDescent="0.25">
      <c r="A7" s="61" t="s">
        <v>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>
        <f t="shared" si="0"/>
        <v>0</v>
      </c>
      <c r="V7" s="97"/>
    </row>
    <row r="8" spans="1:23" s="3" customFormat="1" ht="14.1" customHeight="1" x14ac:dyDescent="0.25">
      <c r="A8" s="63" t="s">
        <v>5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>
        <f t="shared" si="0"/>
        <v>0</v>
      </c>
      <c r="V8" s="97"/>
      <c r="W8" s="31"/>
    </row>
    <row r="9" spans="1:23" s="3" customFormat="1" ht="14.1" customHeight="1" x14ac:dyDescent="0.25">
      <c r="A9" s="61" t="s">
        <v>6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>
        <f t="shared" si="0"/>
        <v>0</v>
      </c>
      <c r="V9" s="97"/>
    </row>
    <row r="10" spans="1:23" s="3" customFormat="1" ht="14.1" customHeight="1" x14ac:dyDescent="0.25">
      <c r="A10" s="63" t="s">
        <v>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>
        <f t="shared" si="0"/>
        <v>0</v>
      </c>
      <c r="V10" s="97"/>
      <c r="W10" s="31"/>
    </row>
    <row r="11" spans="1:23" s="3" customFormat="1" ht="14.1" customHeight="1" x14ac:dyDescent="0.25">
      <c r="A11" s="61" t="s">
        <v>8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>
        <f t="shared" si="0"/>
        <v>0</v>
      </c>
      <c r="V11" s="97"/>
    </row>
    <row r="12" spans="1:23" s="3" customFormat="1" ht="14.1" customHeight="1" x14ac:dyDescent="0.25">
      <c r="A12" s="63" t="s">
        <v>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>
        <f t="shared" si="0"/>
        <v>0</v>
      </c>
      <c r="V12" s="97"/>
      <c r="W12" s="31"/>
    </row>
    <row r="13" spans="1:23" s="3" customFormat="1" ht="14.1" customHeight="1" x14ac:dyDescent="0.25">
      <c r="A13" s="61" t="s">
        <v>10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>
        <f t="shared" si="0"/>
        <v>0</v>
      </c>
      <c r="V13" s="97"/>
    </row>
    <row r="14" spans="1:23" s="3" customFormat="1" ht="14.1" customHeight="1" thickBot="1" x14ac:dyDescent="0.3">
      <c r="A14" s="81" t="s">
        <v>11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>
        <f t="shared" si="0"/>
        <v>0</v>
      </c>
      <c r="V14" s="97"/>
      <c r="W14" s="31"/>
    </row>
    <row r="15" spans="1:23" s="3" customFormat="1" ht="14.1" customHeight="1" thickTop="1" x14ac:dyDescent="0.25">
      <c r="A15" s="65" t="s">
        <v>12</v>
      </c>
      <c r="B15" s="66">
        <f>SUM(B3:B14)</f>
        <v>1168095</v>
      </c>
      <c r="C15" s="66">
        <f t="shared" ref="C15:U15" si="1">SUM(C3:C14)</f>
        <v>369578</v>
      </c>
      <c r="D15" s="66">
        <f t="shared" si="1"/>
        <v>136427</v>
      </c>
      <c r="E15" s="66">
        <f t="shared" si="1"/>
        <v>47312</v>
      </c>
      <c r="F15" s="66">
        <f t="shared" si="1"/>
        <v>3381</v>
      </c>
      <c r="G15" s="66">
        <f t="shared" si="1"/>
        <v>279181</v>
      </c>
      <c r="H15" s="66">
        <f t="shared" si="1"/>
        <v>135276</v>
      </c>
      <c r="I15" s="66">
        <f t="shared" si="1"/>
        <v>45910</v>
      </c>
      <c r="J15" s="66">
        <f t="shared" si="1"/>
        <v>8034</v>
      </c>
      <c r="K15" s="66">
        <f t="shared" si="1"/>
        <v>8328</v>
      </c>
      <c r="L15" s="66">
        <f t="shared" si="1"/>
        <v>402</v>
      </c>
      <c r="M15" s="66">
        <f t="shared" si="1"/>
        <v>27096</v>
      </c>
      <c r="N15" s="66">
        <f t="shared" si="1"/>
        <v>86126</v>
      </c>
      <c r="O15" s="66">
        <f t="shared" si="1"/>
        <v>18781</v>
      </c>
      <c r="P15" s="66">
        <f t="shared" si="1"/>
        <v>2410</v>
      </c>
      <c r="Q15" s="66">
        <f t="shared" si="1"/>
        <v>25361</v>
      </c>
      <c r="R15" s="66">
        <f t="shared" si="1"/>
        <v>3870</v>
      </c>
      <c r="S15" s="66">
        <f t="shared" si="1"/>
        <v>10340</v>
      </c>
      <c r="T15" s="66">
        <f t="shared" si="1"/>
        <v>54061</v>
      </c>
      <c r="U15" s="66">
        <f t="shared" si="1"/>
        <v>2429969</v>
      </c>
      <c r="V15" s="97"/>
    </row>
    <row r="16" spans="1:23" ht="14.25" customHeigh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1:23" s="2" customFormat="1" ht="13.5" customHeight="1" x14ac:dyDescent="0.25">
      <c r="A17" s="57">
        <v>2024</v>
      </c>
      <c r="B17" s="58" t="str">
        <f>B2</f>
        <v>Athens</v>
      </c>
      <c r="C17" s="59" t="str">
        <f t="shared" ref="C17:U17" si="2">C2</f>
        <v>Thessaloniki</v>
      </c>
      <c r="D17" s="59" t="str">
        <f t="shared" si="2"/>
        <v>Rhodes</v>
      </c>
      <c r="E17" s="59" t="str">
        <f t="shared" si="2"/>
        <v>Kos</v>
      </c>
      <c r="F17" s="60" t="str">
        <f t="shared" si="2"/>
        <v>Κarpathos</v>
      </c>
      <c r="G17" s="58" t="str">
        <f t="shared" si="2"/>
        <v>Heraklion</v>
      </c>
      <c r="H17" s="59" t="str">
        <f t="shared" si="2"/>
        <v>Chania</v>
      </c>
      <c r="I17" s="59" t="str">
        <f t="shared" si="2"/>
        <v>Corfu</v>
      </c>
      <c r="J17" s="59" t="str">
        <f t="shared" si="2"/>
        <v>Zakynthos</v>
      </c>
      <c r="K17" s="60" t="str">
        <f t="shared" si="2"/>
        <v>Kefalonia</v>
      </c>
      <c r="L17" s="58" t="str">
        <f t="shared" si="2"/>
        <v xml:space="preserve">Aktio </v>
      </c>
      <c r="M17" s="59" t="str">
        <f t="shared" si="2"/>
        <v>Mykonos</v>
      </c>
      <c r="N17" s="59" t="str">
        <f t="shared" si="2"/>
        <v>Santorini</v>
      </c>
      <c r="O17" s="59" t="str">
        <f t="shared" si="2"/>
        <v xml:space="preserve">Paros </v>
      </c>
      <c r="P17" s="60" t="str">
        <f t="shared" si="2"/>
        <v>Kalamata</v>
      </c>
      <c r="Q17" s="58" t="str">
        <f t="shared" si="2"/>
        <v>Samos</v>
      </c>
      <c r="R17" s="59" t="str">
        <f t="shared" si="2"/>
        <v>Skiathos</v>
      </c>
      <c r="S17" s="59" t="str">
        <f t="shared" si="2"/>
        <v>Kavala</v>
      </c>
      <c r="T17" s="59" t="str">
        <f t="shared" si="2"/>
        <v>Mytilene</v>
      </c>
      <c r="U17" s="60" t="str">
        <f t="shared" si="2"/>
        <v>Total</v>
      </c>
      <c r="V17" s="96"/>
    </row>
    <row r="18" spans="1:23" s="3" customFormat="1" ht="14.1" customHeight="1" x14ac:dyDescent="0.25">
      <c r="A18" s="61" t="str">
        <f>A3</f>
        <v>January</v>
      </c>
      <c r="B18" s="62">
        <v>244346</v>
      </c>
      <c r="C18" s="62">
        <v>77714</v>
      </c>
      <c r="D18" s="62">
        <v>32000</v>
      </c>
      <c r="E18" s="62">
        <v>10045</v>
      </c>
      <c r="F18" s="62">
        <v>1492</v>
      </c>
      <c r="G18" s="62">
        <v>57249</v>
      </c>
      <c r="H18" s="62">
        <v>28355</v>
      </c>
      <c r="I18" s="62">
        <v>6563</v>
      </c>
      <c r="J18" s="62">
        <v>1529</v>
      </c>
      <c r="K18" s="62">
        <v>1780</v>
      </c>
      <c r="L18" s="62">
        <v>61</v>
      </c>
      <c r="M18" s="62">
        <v>4033</v>
      </c>
      <c r="N18" s="62">
        <v>14571</v>
      </c>
      <c r="O18" s="62">
        <v>3850</v>
      </c>
      <c r="P18" s="62">
        <v>573</v>
      </c>
      <c r="Q18" s="62">
        <v>5896</v>
      </c>
      <c r="R18" s="62">
        <v>647</v>
      </c>
      <c r="S18" s="62">
        <v>2170</v>
      </c>
      <c r="T18" s="62">
        <v>11421</v>
      </c>
      <c r="U18" s="62">
        <f>SUM(B18:T18)</f>
        <v>504295</v>
      </c>
      <c r="V18" s="97"/>
    </row>
    <row r="19" spans="1:23" s="3" customFormat="1" ht="14.1" customHeight="1" x14ac:dyDescent="0.25">
      <c r="A19" s="63" t="str">
        <f>A4</f>
        <v>February</v>
      </c>
      <c r="B19" s="64">
        <v>249853</v>
      </c>
      <c r="C19" s="64">
        <v>85325</v>
      </c>
      <c r="D19" s="64">
        <v>26407</v>
      </c>
      <c r="E19" s="64">
        <v>9128</v>
      </c>
      <c r="F19" s="64">
        <v>1573</v>
      </c>
      <c r="G19" s="64">
        <v>45858</v>
      </c>
      <c r="H19" s="64">
        <v>30770</v>
      </c>
      <c r="I19" s="64">
        <v>9837</v>
      </c>
      <c r="J19" s="64">
        <v>1516</v>
      </c>
      <c r="K19" s="64">
        <v>1592</v>
      </c>
      <c r="L19" s="64">
        <v>99</v>
      </c>
      <c r="M19" s="64">
        <v>4552</v>
      </c>
      <c r="N19" s="64">
        <v>15522</v>
      </c>
      <c r="O19" s="64">
        <v>4025</v>
      </c>
      <c r="P19" s="64">
        <v>677</v>
      </c>
      <c r="Q19" s="64">
        <v>5377</v>
      </c>
      <c r="R19" s="64">
        <v>645</v>
      </c>
      <c r="S19" s="64">
        <v>2162</v>
      </c>
      <c r="T19" s="64">
        <v>11166</v>
      </c>
      <c r="U19" s="64">
        <f>SUM(B19:T19)</f>
        <v>506084</v>
      </c>
      <c r="V19" s="97"/>
      <c r="W19" s="31"/>
    </row>
    <row r="20" spans="1:23" s="3" customFormat="1" ht="14.1" customHeight="1" x14ac:dyDescent="0.25">
      <c r="A20" s="61" t="str">
        <f t="shared" ref="A20:A29" si="3">A5</f>
        <v>March</v>
      </c>
      <c r="B20" s="62">
        <v>293669</v>
      </c>
      <c r="C20" s="62">
        <v>91443</v>
      </c>
      <c r="D20" s="62">
        <v>32795</v>
      </c>
      <c r="E20" s="62">
        <v>10661</v>
      </c>
      <c r="F20" s="62">
        <v>1862</v>
      </c>
      <c r="G20" s="62">
        <v>65511</v>
      </c>
      <c r="H20" s="62">
        <v>34410</v>
      </c>
      <c r="I20" s="62">
        <v>12639</v>
      </c>
      <c r="J20" s="62">
        <v>1792</v>
      </c>
      <c r="K20" s="62">
        <v>1861</v>
      </c>
      <c r="L20" s="62">
        <v>83</v>
      </c>
      <c r="M20" s="62">
        <v>7196</v>
      </c>
      <c r="N20" s="62">
        <v>27636</v>
      </c>
      <c r="O20" s="62">
        <v>5039</v>
      </c>
      <c r="P20" s="62">
        <v>666</v>
      </c>
      <c r="Q20" s="62">
        <v>6112</v>
      </c>
      <c r="R20" s="62">
        <v>891</v>
      </c>
      <c r="S20" s="62">
        <v>2430</v>
      </c>
      <c r="T20" s="62">
        <v>13158</v>
      </c>
      <c r="U20" s="62">
        <f t="shared" ref="U20:U29" si="4">SUM(B20:T20)</f>
        <v>609854</v>
      </c>
      <c r="V20" s="97"/>
    </row>
    <row r="21" spans="1:23" s="3" customFormat="1" ht="14.1" customHeight="1" x14ac:dyDescent="0.25">
      <c r="A21" s="63" t="str">
        <f t="shared" si="3"/>
        <v>April</v>
      </c>
      <c r="B21" s="64">
        <v>328436</v>
      </c>
      <c r="C21" s="64">
        <v>94458</v>
      </c>
      <c r="D21" s="64">
        <v>36404</v>
      </c>
      <c r="E21" s="64">
        <v>13479</v>
      </c>
      <c r="F21" s="64">
        <v>2394</v>
      </c>
      <c r="G21" s="64">
        <v>69628</v>
      </c>
      <c r="H21" s="64">
        <v>33541</v>
      </c>
      <c r="I21" s="64">
        <v>13979</v>
      </c>
      <c r="J21" s="64">
        <v>3154</v>
      </c>
      <c r="K21" s="64">
        <v>2990</v>
      </c>
      <c r="L21" s="64">
        <v>152</v>
      </c>
      <c r="M21" s="64">
        <v>13879</v>
      </c>
      <c r="N21" s="64">
        <v>60873</v>
      </c>
      <c r="O21" s="64">
        <v>3313</v>
      </c>
      <c r="P21" s="64">
        <v>847</v>
      </c>
      <c r="Q21" s="64">
        <v>7188</v>
      </c>
      <c r="R21" s="64">
        <v>1533</v>
      </c>
      <c r="S21" s="64">
        <v>2640</v>
      </c>
      <c r="T21" s="64">
        <v>14997</v>
      </c>
      <c r="U21" s="64">
        <f t="shared" si="4"/>
        <v>703885</v>
      </c>
      <c r="V21" s="97"/>
      <c r="W21" s="31"/>
    </row>
    <row r="22" spans="1:23" s="3" customFormat="1" ht="14.1" customHeight="1" x14ac:dyDescent="0.25">
      <c r="A22" s="61" t="str">
        <f t="shared" si="3"/>
        <v>May</v>
      </c>
      <c r="B22" s="62">
        <v>445501</v>
      </c>
      <c r="C22" s="62">
        <v>102454</v>
      </c>
      <c r="D22" s="62">
        <v>39671</v>
      </c>
      <c r="E22" s="62">
        <v>15296</v>
      </c>
      <c r="F22" s="62">
        <v>3075</v>
      </c>
      <c r="G22" s="62">
        <v>78243</v>
      </c>
      <c r="H22" s="62">
        <v>37847</v>
      </c>
      <c r="I22" s="62">
        <v>18181</v>
      </c>
      <c r="J22" s="62">
        <v>5009</v>
      </c>
      <c r="K22" s="62">
        <v>4441</v>
      </c>
      <c r="L22" s="62">
        <v>258</v>
      </c>
      <c r="M22" s="62">
        <v>32435</v>
      </c>
      <c r="N22" s="62">
        <v>81921</v>
      </c>
      <c r="O22" s="62">
        <v>19337</v>
      </c>
      <c r="P22" s="62">
        <v>1127</v>
      </c>
      <c r="Q22" s="62">
        <v>8504</v>
      </c>
      <c r="R22" s="62">
        <v>2305</v>
      </c>
      <c r="S22" s="62">
        <v>2593</v>
      </c>
      <c r="T22" s="62">
        <v>17378</v>
      </c>
      <c r="U22" s="62">
        <f t="shared" si="4"/>
        <v>915576</v>
      </c>
      <c r="V22" s="97"/>
    </row>
    <row r="23" spans="1:23" s="3" customFormat="1" ht="14.1" customHeight="1" x14ac:dyDescent="0.25">
      <c r="A23" s="63" t="str">
        <f t="shared" si="3"/>
        <v>June</v>
      </c>
      <c r="B23" s="64">
        <v>492103</v>
      </c>
      <c r="C23" s="64">
        <v>107310</v>
      </c>
      <c r="D23" s="64">
        <v>41313</v>
      </c>
      <c r="E23" s="64">
        <v>14864</v>
      </c>
      <c r="F23" s="64">
        <v>4612</v>
      </c>
      <c r="G23" s="64">
        <v>76493</v>
      </c>
      <c r="H23" s="64">
        <v>43201</v>
      </c>
      <c r="I23" s="64">
        <v>25484</v>
      </c>
      <c r="J23" s="64">
        <v>7259</v>
      </c>
      <c r="K23" s="64">
        <v>8645</v>
      </c>
      <c r="L23" s="64">
        <v>300</v>
      </c>
      <c r="M23" s="64">
        <v>43822</v>
      </c>
      <c r="N23" s="64">
        <v>86617</v>
      </c>
      <c r="O23" s="64">
        <v>26615</v>
      </c>
      <c r="P23" s="64">
        <v>1745</v>
      </c>
      <c r="Q23" s="64">
        <v>10235</v>
      </c>
      <c r="R23" s="64">
        <v>4474</v>
      </c>
      <c r="S23" s="64">
        <v>2924</v>
      </c>
      <c r="T23" s="64">
        <v>17810</v>
      </c>
      <c r="U23" s="64">
        <f t="shared" si="4"/>
        <v>1015826</v>
      </c>
      <c r="V23" s="97"/>
      <c r="W23" s="31"/>
    </row>
    <row r="24" spans="1:23" s="3" customFormat="1" ht="14.1" customHeight="1" x14ac:dyDescent="0.25">
      <c r="A24" s="61" t="str">
        <f t="shared" si="3"/>
        <v>July</v>
      </c>
      <c r="B24" s="62">
        <v>538115</v>
      </c>
      <c r="C24" s="62">
        <v>122222</v>
      </c>
      <c r="D24" s="62">
        <v>47036</v>
      </c>
      <c r="E24" s="62">
        <v>19090</v>
      </c>
      <c r="F24" s="62">
        <v>6617</v>
      </c>
      <c r="G24" s="62">
        <v>83111</v>
      </c>
      <c r="H24" s="62">
        <v>46759</v>
      </c>
      <c r="I24" s="62">
        <v>27584</v>
      </c>
      <c r="J24" s="62">
        <v>8775</v>
      </c>
      <c r="K24" s="62">
        <v>10862</v>
      </c>
      <c r="L24" s="62">
        <v>422</v>
      </c>
      <c r="M24" s="62">
        <v>45108</v>
      </c>
      <c r="N24" s="62">
        <v>80778</v>
      </c>
      <c r="O24" s="62">
        <v>31972</v>
      </c>
      <c r="P24" s="62">
        <v>2176</v>
      </c>
      <c r="Q24" s="62">
        <v>12522</v>
      </c>
      <c r="R24" s="62">
        <v>5525</v>
      </c>
      <c r="S24" s="62">
        <v>2463</v>
      </c>
      <c r="T24" s="62">
        <v>22900</v>
      </c>
      <c r="U24" s="62">
        <f t="shared" si="4"/>
        <v>1114037</v>
      </c>
      <c r="V24" s="97"/>
    </row>
    <row r="25" spans="1:23" s="3" customFormat="1" ht="14.1" customHeight="1" x14ac:dyDescent="0.25">
      <c r="A25" s="63" t="str">
        <f t="shared" si="3"/>
        <v>August</v>
      </c>
      <c r="B25" s="64">
        <v>564813</v>
      </c>
      <c r="C25" s="64">
        <v>111278</v>
      </c>
      <c r="D25" s="64">
        <v>49486</v>
      </c>
      <c r="E25" s="64">
        <v>19175</v>
      </c>
      <c r="F25" s="64">
        <v>6828</v>
      </c>
      <c r="G25" s="64">
        <v>84045</v>
      </c>
      <c r="H25" s="64">
        <v>45598</v>
      </c>
      <c r="I25" s="64">
        <v>27412</v>
      </c>
      <c r="J25" s="64">
        <v>8649</v>
      </c>
      <c r="K25" s="64">
        <v>10391</v>
      </c>
      <c r="L25" s="64">
        <v>448</v>
      </c>
      <c r="M25" s="64">
        <v>44404</v>
      </c>
      <c r="N25" s="64">
        <v>79749</v>
      </c>
      <c r="O25" s="64">
        <v>30116</v>
      </c>
      <c r="P25" s="64">
        <v>2256</v>
      </c>
      <c r="Q25" s="64">
        <v>12027</v>
      </c>
      <c r="R25" s="64">
        <v>5551</v>
      </c>
      <c r="S25" s="64">
        <v>2216</v>
      </c>
      <c r="T25" s="64">
        <v>20341</v>
      </c>
      <c r="U25" s="64">
        <f t="shared" si="4"/>
        <v>1124783</v>
      </c>
      <c r="V25" s="97"/>
      <c r="W25" s="31"/>
    </row>
    <row r="26" spans="1:23" s="3" customFormat="1" ht="14.1" customHeight="1" x14ac:dyDescent="0.25">
      <c r="A26" s="61" t="str">
        <f t="shared" si="3"/>
        <v>September</v>
      </c>
      <c r="B26" s="62">
        <v>517461</v>
      </c>
      <c r="C26" s="62">
        <v>112814</v>
      </c>
      <c r="D26" s="62">
        <v>41122</v>
      </c>
      <c r="E26" s="62">
        <v>14009</v>
      </c>
      <c r="F26" s="62">
        <v>3998</v>
      </c>
      <c r="G26" s="62">
        <v>74670</v>
      </c>
      <c r="H26" s="62">
        <v>41388</v>
      </c>
      <c r="I26" s="62">
        <v>23039</v>
      </c>
      <c r="J26" s="62">
        <v>6799</v>
      </c>
      <c r="K26" s="62">
        <v>6944</v>
      </c>
      <c r="L26" s="62">
        <v>321</v>
      </c>
      <c r="M26" s="62">
        <v>37286</v>
      </c>
      <c r="N26" s="62">
        <v>80592</v>
      </c>
      <c r="O26" s="62">
        <v>23485</v>
      </c>
      <c r="P26" s="62">
        <v>1327</v>
      </c>
      <c r="Q26" s="62">
        <v>8495</v>
      </c>
      <c r="R26" s="62">
        <v>4161</v>
      </c>
      <c r="S26" s="62">
        <v>2692</v>
      </c>
      <c r="T26" s="62">
        <v>16325</v>
      </c>
      <c r="U26" s="62">
        <f t="shared" si="4"/>
        <v>1016928</v>
      </c>
      <c r="V26" s="97"/>
    </row>
    <row r="27" spans="1:23" s="3" customFormat="1" ht="14.1" customHeight="1" x14ac:dyDescent="0.25">
      <c r="A27" s="63" t="str">
        <f t="shared" si="3"/>
        <v>Οctober</v>
      </c>
      <c r="B27" s="64">
        <v>472621</v>
      </c>
      <c r="C27" s="64">
        <v>111259</v>
      </c>
      <c r="D27" s="64">
        <v>40091</v>
      </c>
      <c r="E27" s="64">
        <v>12798</v>
      </c>
      <c r="F27" s="64">
        <v>2502</v>
      </c>
      <c r="G27" s="64">
        <v>75590</v>
      </c>
      <c r="H27" s="64">
        <v>38020</v>
      </c>
      <c r="I27" s="64">
        <v>16522</v>
      </c>
      <c r="J27" s="64">
        <v>3790</v>
      </c>
      <c r="K27" s="64">
        <v>3208</v>
      </c>
      <c r="L27" s="64">
        <v>165</v>
      </c>
      <c r="M27" s="64">
        <v>20578</v>
      </c>
      <c r="N27" s="64">
        <v>67764</v>
      </c>
      <c r="O27" s="64">
        <v>12339</v>
      </c>
      <c r="P27" s="64">
        <v>756</v>
      </c>
      <c r="Q27" s="64">
        <v>7250</v>
      </c>
      <c r="R27" s="64">
        <v>1556</v>
      </c>
      <c r="S27" s="64">
        <v>2880</v>
      </c>
      <c r="T27" s="64">
        <v>15941</v>
      </c>
      <c r="U27" s="64">
        <f t="shared" si="4"/>
        <v>905630</v>
      </c>
      <c r="V27" s="97"/>
      <c r="W27" s="31"/>
    </row>
    <row r="28" spans="1:23" s="3" customFormat="1" ht="14.1" customHeight="1" x14ac:dyDescent="0.25">
      <c r="A28" s="61" t="str">
        <f t="shared" si="3"/>
        <v>Νovember</v>
      </c>
      <c r="B28" s="62">
        <v>342125</v>
      </c>
      <c r="C28" s="62">
        <v>102627</v>
      </c>
      <c r="D28" s="62">
        <v>32057</v>
      </c>
      <c r="E28" s="62">
        <v>10234</v>
      </c>
      <c r="F28" s="62">
        <v>1590</v>
      </c>
      <c r="G28" s="62">
        <v>66177</v>
      </c>
      <c r="H28" s="62">
        <v>29845</v>
      </c>
      <c r="I28" s="62">
        <v>7269</v>
      </c>
      <c r="J28" s="62">
        <v>1755</v>
      </c>
      <c r="K28" s="62">
        <v>1437</v>
      </c>
      <c r="L28" s="62">
        <v>83</v>
      </c>
      <c r="M28" s="62">
        <v>6026</v>
      </c>
      <c r="N28" s="62">
        <v>28217</v>
      </c>
      <c r="O28" s="62">
        <v>5258</v>
      </c>
      <c r="P28" s="62">
        <v>673</v>
      </c>
      <c r="Q28" s="62">
        <v>1822</v>
      </c>
      <c r="R28" s="62">
        <v>660</v>
      </c>
      <c r="S28" s="62">
        <v>3070</v>
      </c>
      <c r="T28" s="62">
        <v>13122</v>
      </c>
      <c r="U28" s="62">
        <f t="shared" si="4"/>
        <v>654047</v>
      </c>
      <c r="V28" s="97"/>
    </row>
    <row r="29" spans="1:23" s="3" customFormat="1" ht="14.1" customHeight="1" x14ac:dyDescent="0.25">
      <c r="A29" s="63" t="str">
        <f t="shared" si="3"/>
        <v>December</v>
      </c>
      <c r="B29" s="64">
        <v>308007</v>
      </c>
      <c r="C29" s="64">
        <v>100002</v>
      </c>
      <c r="D29" s="64">
        <v>30832</v>
      </c>
      <c r="E29" s="64">
        <v>10670</v>
      </c>
      <c r="F29" s="64">
        <v>1452</v>
      </c>
      <c r="G29" s="64">
        <v>69544</v>
      </c>
      <c r="H29" s="64">
        <v>32508</v>
      </c>
      <c r="I29" s="64">
        <v>9527</v>
      </c>
      <c r="J29" s="64">
        <v>1842</v>
      </c>
      <c r="K29" s="64">
        <v>1066</v>
      </c>
      <c r="L29" s="64">
        <v>175</v>
      </c>
      <c r="M29" s="64">
        <v>3409</v>
      </c>
      <c r="N29" s="64">
        <v>16600</v>
      </c>
      <c r="O29" s="64">
        <v>3449</v>
      </c>
      <c r="P29" s="64">
        <v>540</v>
      </c>
      <c r="Q29" s="64">
        <v>5860</v>
      </c>
      <c r="R29" s="64">
        <v>567</v>
      </c>
      <c r="S29" s="64">
        <v>3144</v>
      </c>
      <c r="T29" s="64">
        <v>13027</v>
      </c>
      <c r="U29" s="64">
        <f t="shared" si="4"/>
        <v>612221</v>
      </c>
      <c r="V29" s="97"/>
      <c r="W29" s="31"/>
    </row>
    <row r="30" spans="1:23" s="35" customFormat="1" ht="14.1" customHeight="1" thickBot="1" x14ac:dyDescent="0.3">
      <c r="A30" s="83" t="s">
        <v>13</v>
      </c>
      <c r="B30" s="84">
        <f>SUM(B18:B29)</f>
        <v>4797050</v>
      </c>
      <c r="C30" s="84">
        <f t="shared" ref="C30:U30" si="5">SUM(C18:C29)</f>
        <v>1218906</v>
      </c>
      <c r="D30" s="84">
        <f t="shared" si="5"/>
        <v>449214</v>
      </c>
      <c r="E30" s="84">
        <f t="shared" si="5"/>
        <v>159449</v>
      </c>
      <c r="F30" s="84">
        <f t="shared" si="5"/>
        <v>37995</v>
      </c>
      <c r="G30" s="84">
        <f t="shared" si="5"/>
        <v>846119</v>
      </c>
      <c r="H30" s="84">
        <f t="shared" si="5"/>
        <v>442242</v>
      </c>
      <c r="I30" s="84">
        <f t="shared" si="5"/>
        <v>198036</v>
      </c>
      <c r="J30" s="84">
        <f t="shared" si="5"/>
        <v>51869</v>
      </c>
      <c r="K30" s="84">
        <f t="shared" si="5"/>
        <v>55217</v>
      </c>
      <c r="L30" s="84">
        <f t="shared" si="5"/>
        <v>2567</v>
      </c>
      <c r="M30" s="84">
        <f t="shared" si="5"/>
        <v>262728</v>
      </c>
      <c r="N30" s="84">
        <f t="shared" si="5"/>
        <v>640840</v>
      </c>
      <c r="O30" s="84">
        <f t="shared" si="5"/>
        <v>168798</v>
      </c>
      <c r="P30" s="84">
        <f t="shared" si="5"/>
        <v>13363</v>
      </c>
      <c r="Q30" s="84">
        <f t="shared" si="5"/>
        <v>91288</v>
      </c>
      <c r="R30" s="84">
        <f t="shared" si="5"/>
        <v>28515</v>
      </c>
      <c r="S30" s="84">
        <f t="shared" si="5"/>
        <v>31384</v>
      </c>
      <c r="T30" s="84">
        <f t="shared" si="5"/>
        <v>187586</v>
      </c>
      <c r="U30" s="84">
        <f t="shared" si="5"/>
        <v>9683166</v>
      </c>
      <c r="V30" s="99"/>
    </row>
    <row r="31" spans="1:23" s="35" customFormat="1" ht="14.1" customHeight="1" thickTop="1" x14ac:dyDescent="0.25">
      <c r="A31" s="69" t="str">
        <f>A15</f>
        <v xml:space="preserve">ytd </v>
      </c>
      <c r="B31" s="70">
        <f>SUM(B18:B21)</f>
        <v>1116304</v>
      </c>
      <c r="C31" s="70">
        <f>SUM(C18:C21)</f>
        <v>348940</v>
      </c>
      <c r="D31" s="70">
        <f>SUM(D18:D21)</f>
        <v>127606</v>
      </c>
      <c r="E31" s="70">
        <f>SUM(E18:E21)</f>
        <v>43313</v>
      </c>
      <c r="F31" s="70">
        <f>SUM(F18:F21)</f>
        <v>7321</v>
      </c>
      <c r="G31" s="70">
        <f>SUM(G18:G21)</f>
        <v>238246</v>
      </c>
      <c r="H31" s="70">
        <f>SUM(H18:H21)</f>
        <v>127076</v>
      </c>
      <c r="I31" s="70">
        <f>SUM(I18:I21)</f>
        <v>43018</v>
      </c>
      <c r="J31" s="70">
        <f>SUM(J18:J21)</f>
        <v>7991</v>
      </c>
      <c r="K31" s="70">
        <f>SUM(K18:K21)</f>
        <v>8223</v>
      </c>
      <c r="L31" s="70">
        <f>SUM(L18:L21)</f>
        <v>395</v>
      </c>
      <c r="M31" s="70">
        <f>SUM(M18:M21)</f>
        <v>29660</v>
      </c>
      <c r="N31" s="70">
        <f>SUM(N18:N21)</f>
        <v>118602</v>
      </c>
      <c r="O31" s="70">
        <f>SUM(O18:O21)</f>
        <v>16227</v>
      </c>
      <c r="P31" s="70">
        <f>SUM(P18:P21)</f>
        <v>2763</v>
      </c>
      <c r="Q31" s="70">
        <f>SUM(Q18:Q21)</f>
        <v>24573</v>
      </c>
      <c r="R31" s="70">
        <f>SUM(R18:R21)</f>
        <v>3716</v>
      </c>
      <c r="S31" s="70">
        <f>SUM(S18:S21)</f>
        <v>9402</v>
      </c>
      <c r="T31" s="70">
        <f>SUM(T18:T21)</f>
        <v>50742</v>
      </c>
      <c r="U31" s="70">
        <f>SUM(U18:U21)</f>
        <v>2324118</v>
      </c>
      <c r="V31" s="99"/>
      <c r="W31" s="38"/>
    </row>
    <row r="32" spans="1:23" s="3" customFormat="1" ht="14.1" customHeight="1" x14ac:dyDescent="0.25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56"/>
      <c r="S32" s="56"/>
      <c r="T32" s="56"/>
      <c r="U32" s="56"/>
      <c r="V32" s="97"/>
    </row>
    <row r="33" spans="1:23" s="2" customFormat="1" ht="13.5" customHeight="1" x14ac:dyDescent="0.25">
      <c r="A33" s="57" t="s">
        <v>63</v>
      </c>
      <c r="B33" s="58" t="str">
        <f>B2</f>
        <v>Athens</v>
      </c>
      <c r="C33" s="59" t="str">
        <f t="shared" ref="C33:U33" si="6">C2</f>
        <v>Thessaloniki</v>
      </c>
      <c r="D33" s="59" t="str">
        <f t="shared" si="6"/>
        <v>Rhodes</v>
      </c>
      <c r="E33" s="59" t="str">
        <f t="shared" si="6"/>
        <v>Kos</v>
      </c>
      <c r="F33" s="60" t="str">
        <f t="shared" si="6"/>
        <v>Κarpathos</v>
      </c>
      <c r="G33" s="58" t="str">
        <f t="shared" si="6"/>
        <v>Heraklion</v>
      </c>
      <c r="H33" s="59" t="str">
        <f t="shared" si="6"/>
        <v>Chania</v>
      </c>
      <c r="I33" s="59" t="str">
        <f t="shared" si="6"/>
        <v>Corfu</v>
      </c>
      <c r="J33" s="59" t="str">
        <f t="shared" si="6"/>
        <v>Zakynthos</v>
      </c>
      <c r="K33" s="60" t="str">
        <f t="shared" si="6"/>
        <v>Kefalonia</v>
      </c>
      <c r="L33" s="58" t="str">
        <f t="shared" si="6"/>
        <v xml:space="preserve">Aktio </v>
      </c>
      <c r="M33" s="59" t="str">
        <f t="shared" si="6"/>
        <v>Mykonos</v>
      </c>
      <c r="N33" s="59" t="str">
        <f t="shared" si="6"/>
        <v>Santorini</v>
      </c>
      <c r="O33" s="59" t="str">
        <f t="shared" si="6"/>
        <v xml:space="preserve">Paros </v>
      </c>
      <c r="P33" s="60" t="str">
        <f t="shared" si="6"/>
        <v>Kalamata</v>
      </c>
      <c r="Q33" s="58" t="str">
        <f t="shared" si="6"/>
        <v>Samos</v>
      </c>
      <c r="R33" s="59" t="str">
        <f t="shared" si="6"/>
        <v>Skiathos</v>
      </c>
      <c r="S33" s="59" t="str">
        <f t="shared" si="6"/>
        <v>Kavala</v>
      </c>
      <c r="T33" s="59" t="str">
        <f t="shared" si="6"/>
        <v>Mytilene</v>
      </c>
      <c r="U33" s="60" t="str">
        <f t="shared" si="6"/>
        <v>Total</v>
      </c>
      <c r="V33" s="96"/>
    </row>
    <row r="34" spans="1:23" s="3" customFormat="1" ht="14.1" customHeight="1" x14ac:dyDescent="0.25">
      <c r="A34" s="61" t="str">
        <f>A3</f>
        <v>January</v>
      </c>
      <c r="B34" s="73">
        <f>IF(B18=0,"",(B3/B18 -1))</f>
        <v>5.3354669198595328E-2</v>
      </c>
      <c r="C34" s="73">
        <f t="shared" ref="C34:U34" si="7">IF(C18=0,"",(C3/C18 -1))</f>
        <v>0.10251692101809207</v>
      </c>
      <c r="D34" s="73">
        <f t="shared" si="7"/>
        <v>-6.6562499999999969E-2</v>
      </c>
      <c r="E34" s="73">
        <f t="shared" si="7"/>
        <v>0.13469387755102047</v>
      </c>
      <c r="F34" s="73">
        <f t="shared" si="7"/>
        <v>0.14611260053619302</v>
      </c>
      <c r="G34" s="73">
        <f t="shared" si="7"/>
        <v>0.16140019913011572</v>
      </c>
      <c r="H34" s="73">
        <f t="shared" si="7"/>
        <v>6.7853994004584806E-2</v>
      </c>
      <c r="I34" s="73">
        <f t="shared" si="7"/>
        <v>-0.25598049672405909</v>
      </c>
      <c r="J34" s="73">
        <f t="shared" si="7"/>
        <v>0.2053629823413996</v>
      </c>
      <c r="K34" s="73">
        <f t="shared" si="7"/>
        <v>0</v>
      </c>
      <c r="L34" s="73">
        <f t="shared" si="7"/>
        <v>0.14754098360655732</v>
      </c>
      <c r="M34" s="73">
        <f t="shared" si="7"/>
        <v>-0.13042400198363502</v>
      </c>
      <c r="N34" s="73">
        <f t="shared" si="7"/>
        <v>-0.33566673529613611</v>
      </c>
      <c r="O34" s="73">
        <f t="shared" si="7"/>
        <v>0.10779220779220777</v>
      </c>
      <c r="P34" s="73">
        <f t="shared" si="7"/>
        <v>-0.25305410122164052</v>
      </c>
      <c r="Q34" s="73">
        <f t="shared" si="7"/>
        <v>3.1716417910447658E-2</v>
      </c>
      <c r="R34" s="73">
        <f t="shared" si="7"/>
        <v>-3.7094281298299836E-2</v>
      </c>
      <c r="S34" s="73">
        <f t="shared" si="7"/>
        <v>-0.68986175115207371</v>
      </c>
      <c r="T34" s="73">
        <f t="shared" si="7"/>
        <v>5.1834340250416E-2</v>
      </c>
      <c r="U34" s="73">
        <f t="shared" si="7"/>
        <v>4.8311008437521785E-2</v>
      </c>
      <c r="V34" s="97"/>
    </row>
    <row r="35" spans="1:23" s="3" customFormat="1" ht="14.1" customHeight="1" x14ac:dyDescent="0.25">
      <c r="A35" s="63" t="str">
        <f>A4</f>
        <v>February</v>
      </c>
      <c r="B35" s="74">
        <f t="shared" ref="B35:U45" si="8">IF(B19=0,"",(B4/B19 -1))</f>
        <v>2.0988341144593026E-2</v>
      </c>
      <c r="C35" s="74">
        <f t="shared" si="8"/>
        <v>3.2171110460005758E-2</v>
      </c>
      <c r="D35" s="74">
        <f t="shared" si="8"/>
        <v>3.5672359601620851E-2</v>
      </c>
      <c r="E35" s="74">
        <f t="shared" si="8"/>
        <v>-1.0407537248028009E-2</v>
      </c>
      <c r="F35" s="74">
        <f t="shared" si="8"/>
        <v>6.2301335028607685E-2</v>
      </c>
      <c r="G35" s="74">
        <f t="shared" si="8"/>
        <v>0.3219721749749227</v>
      </c>
      <c r="H35" s="74">
        <f t="shared" si="8"/>
        <v>-4.7968800779980447E-2</v>
      </c>
      <c r="I35" s="74">
        <f t="shared" si="8"/>
        <v>0.15451865406119758</v>
      </c>
      <c r="J35" s="74">
        <f t="shared" si="8"/>
        <v>-0.64116094986807393</v>
      </c>
      <c r="K35" s="74">
        <f t="shared" si="8"/>
        <v>-8.5427135678391997E-2</v>
      </c>
      <c r="L35" s="74">
        <f t="shared" si="8"/>
        <v>-0.4747474747474747</v>
      </c>
      <c r="M35" s="74">
        <f t="shared" si="8"/>
        <v>-0.52614235500878737</v>
      </c>
      <c r="N35" s="74">
        <f t="shared" si="8"/>
        <v>-0.30595284112872057</v>
      </c>
      <c r="O35" s="74">
        <f t="shared" si="8"/>
        <v>-0.28124223602484477</v>
      </c>
      <c r="P35" s="74">
        <f t="shared" si="8"/>
        <v>-0.28064992614475626</v>
      </c>
      <c r="Q35" s="74">
        <f t="shared" si="8"/>
        <v>3.7753394085921599E-2</v>
      </c>
      <c r="R35" s="74">
        <f t="shared" si="8"/>
        <v>-0.1472868217054264</v>
      </c>
      <c r="S35" s="74">
        <f t="shared" si="8"/>
        <v>0.37465309898242372</v>
      </c>
      <c r="T35" s="74">
        <f t="shared" si="8"/>
        <v>-4.1196489342647524E-3</v>
      </c>
      <c r="U35" s="74">
        <f t="shared" si="8"/>
        <v>2.9627492669201061E-2</v>
      </c>
      <c r="V35" s="97"/>
      <c r="W35" s="31"/>
    </row>
    <row r="36" spans="1:23" s="3" customFormat="1" ht="14.1" customHeight="1" x14ac:dyDescent="0.25">
      <c r="A36" s="61" t="str">
        <f t="shared" ref="A36:A45" si="9">A5</f>
        <v>March</v>
      </c>
      <c r="B36" s="73">
        <f t="shared" si="8"/>
        <v>2.2331264110273752E-2</v>
      </c>
      <c r="C36" s="73">
        <f t="shared" si="8"/>
        <v>5.7740887766149385E-2</v>
      </c>
      <c r="D36" s="73">
        <f t="shared" si="8"/>
        <v>7.0285104436651924E-2</v>
      </c>
      <c r="E36" s="73">
        <f t="shared" si="8"/>
        <v>7.5321264421724043E-2</v>
      </c>
      <c r="F36" s="73">
        <f t="shared" si="8"/>
        <v>-1</v>
      </c>
      <c r="G36" s="73">
        <f t="shared" si="8"/>
        <v>6.0737891346491324E-2</v>
      </c>
      <c r="H36" s="73">
        <f t="shared" si="8"/>
        <v>3.9697762278407378E-2</v>
      </c>
      <c r="I36" s="73">
        <f t="shared" si="8"/>
        <v>4.8263311970883738E-2</v>
      </c>
      <c r="J36" s="73">
        <f t="shared" si="8"/>
        <v>7.3102678571428603E-2</v>
      </c>
      <c r="K36" s="73">
        <f t="shared" si="8"/>
        <v>9.1348737238043931E-3</v>
      </c>
      <c r="L36" s="73">
        <f t="shared" si="8"/>
        <v>7.2289156626506035E-2</v>
      </c>
      <c r="M36" s="73">
        <f t="shared" si="8"/>
        <v>-0.12493051695386326</v>
      </c>
      <c r="N36" s="73">
        <f t="shared" si="8"/>
        <v>-0.22789115646258506</v>
      </c>
      <c r="O36" s="73">
        <f t="shared" si="8"/>
        <v>-0.6443738837070847</v>
      </c>
      <c r="P36" s="73">
        <f t="shared" si="8"/>
        <v>6.4564564564564497E-2</v>
      </c>
      <c r="Q36" s="73">
        <f t="shared" si="8"/>
        <v>-3.4358638743455794E-3</v>
      </c>
      <c r="R36" s="73">
        <f t="shared" si="8"/>
        <v>-1.6835016835016869E-2</v>
      </c>
      <c r="S36" s="73">
        <f t="shared" si="8"/>
        <v>0.35802469135802473</v>
      </c>
      <c r="T36" s="73">
        <f t="shared" si="8"/>
        <v>2.3483812129502901E-2</v>
      </c>
      <c r="U36" s="73">
        <f t="shared" si="8"/>
        <v>1.6290784351664422E-2</v>
      </c>
      <c r="V36" s="97"/>
    </row>
    <row r="37" spans="1:23" s="3" customFormat="1" ht="14.1" customHeight="1" x14ac:dyDescent="0.25">
      <c r="A37" s="63" t="str">
        <f t="shared" si="9"/>
        <v>April</v>
      </c>
      <c r="B37" s="74">
        <f t="shared" si="8"/>
        <v>8.2061649758248256E-2</v>
      </c>
      <c r="C37" s="74">
        <f t="shared" si="8"/>
        <v>4.9185881555823707E-2</v>
      </c>
      <c r="D37" s="74">
        <f t="shared" si="8"/>
        <v>0.21162509614328107</v>
      </c>
      <c r="E37" s="74">
        <f t="shared" si="8"/>
        <v>0.14377921210772304</v>
      </c>
      <c r="F37" s="74">
        <f t="shared" si="8"/>
        <v>-1</v>
      </c>
      <c r="G37" s="74">
        <f t="shared" si="8"/>
        <v>0.1860027575113461</v>
      </c>
      <c r="H37" s="74">
        <f t="shared" si="8"/>
        <v>0.19039384633731848</v>
      </c>
      <c r="I37" s="74">
        <f t="shared" si="8"/>
        <v>0.17469060733958086</v>
      </c>
      <c r="J37" s="74">
        <f t="shared" si="8"/>
        <v>0.18072289156626509</v>
      </c>
      <c r="K37" s="74">
        <f t="shared" si="8"/>
        <v>7.4916387959866215E-2</v>
      </c>
      <c r="L37" s="74">
        <f t="shared" si="8"/>
        <v>0.25657894736842102</v>
      </c>
      <c r="M37" s="74">
        <f t="shared" si="8"/>
        <v>9.0496433460623971E-2</v>
      </c>
      <c r="N37" s="74">
        <f t="shared" si="8"/>
        <v>-0.2716803837497741</v>
      </c>
      <c r="O37" s="74">
        <f t="shared" si="8"/>
        <v>1.9674011469966799</v>
      </c>
      <c r="P37" s="74">
        <f t="shared" si="8"/>
        <v>-7.2018890200708396E-2</v>
      </c>
      <c r="Q37" s="74">
        <f t="shared" si="8"/>
        <v>5.8291597106288284E-2</v>
      </c>
      <c r="R37" s="74">
        <f t="shared" si="8"/>
        <v>0.18786692759295498</v>
      </c>
      <c r="S37" s="74">
        <f t="shared" si="8"/>
        <v>0.2859848484848484</v>
      </c>
      <c r="T37" s="74">
        <f t="shared" si="8"/>
        <v>0.1642995265719811</v>
      </c>
      <c r="U37" s="74">
        <f t="shared" si="8"/>
        <v>8.0352614418548463E-2</v>
      </c>
      <c r="V37" s="97"/>
      <c r="W37" s="31"/>
    </row>
    <row r="38" spans="1:23" s="3" customFormat="1" ht="14.1" customHeight="1" x14ac:dyDescent="0.25">
      <c r="A38" s="61" t="str">
        <f t="shared" si="9"/>
        <v>May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97"/>
    </row>
    <row r="39" spans="1:23" s="3" customFormat="1" ht="14.1" customHeight="1" x14ac:dyDescent="0.25">
      <c r="A39" s="63" t="str">
        <f t="shared" si="9"/>
        <v>June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97"/>
      <c r="W39" s="31"/>
    </row>
    <row r="40" spans="1:23" s="3" customFormat="1" ht="14.1" customHeight="1" x14ac:dyDescent="0.25">
      <c r="A40" s="61" t="str">
        <f t="shared" si="9"/>
        <v>July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97"/>
    </row>
    <row r="41" spans="1:23" s="3" customFormat="1" ht="14.1" customHeight="1" x14ac:dyDescent="0.25">
      <c r="A41" s="63" t="str">
        <f t="shared" si="9"/>
        <v>August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97"/>
      <c r="W41" s="31"/>
    </row>
    <row r="42" spans="1:23" s="3" customFormat="1" ht="14.1" customHeight="1" x14ac:dyDescent="0.25">
      <c r="A42" s="61" t="str">
        <f t="shared" si="9"/>
        <v>September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97"/>
    </row>
    <row r="43" spans="1:23" s="3" customFormat="1" ht="14.1" customHeight="1" x14ac:dyDescent="0.25">
      <c r="A43" s="63" t="str">
        <f t="shared" si="9"/>
        <v>Οctober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97"/>
      <c r="W43" s="31"/>
    </row>
    <row r="44" spans="1:23" s="3" customFormat="1" ht="14.1" customHeight="1" x14ac:dyDescent="0.25">
      <c r="A44" s="61" t="str">
        <f t="shared" si="9"/>
        <v>Νovember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97"/>
    </row>
    <row r="45" spans="1:23" s="3" customFormat="1" ht="14.1" customHeight="1" thickBot="1" x14ac:dyDescent="0.3">
      <c r="A45" s="81" t="str">
        <f t="shared" si="9"/>
        <v>December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97"/>
      <c r="W45" s="31"/>
    </row>
    <row r="46" spans="1:23" s="35" customFormat="1" ht="14.1" customHeight="1" thickTop="1" x14ac:dyDescent="0.25">
      <c r="A46" s="65" t="str">
        <f>A15</f>
        <v xml:space="preserve">ytd </v>
      </c>
      <c r="B46" s="75">
        <f>IF(B31=0,"",(B15/B31 -1))</f>
        <v>4.63950680101477E-2</v>
      </c>
      <c r="C46" s="75">
        <f t="shared" ref="C46:U46" si="10">IF(C31=0,"",(C15/C31 -1))</f>
        <v>5.9144838654209941E-2</v>
      </c>
      <c r="D46" s="75">
        <f t="shared" si="10"/>
        <v>6.9126843565349594E-2</v>
      </c>
      <c r="E46" s="75">
        <f t="shared" si="10"/>
        <v>9.232793849421661E-2</v>
      </c>
      <c r="F46" s="75">
        <f t="shared" si="10"/>
        <v>-0.53817784455675455</v>
      </c>
      <c r="G46" s="75">
        <f t="shared" si="10"/>
        <v>0.17181820471277587</v>
      </c>
      <c r="H46" s="75">
        <f t="shared" si="10"/>
        <v>6.4528313764991019E-2</v>
      </c>
      <c r="I46" s="75">
        <f t="shared" si="10"/>
        <v>6.7227672137244898E-2</v>
      </c>
      <c r="J46" s="75">
        <f t="shared" si="10"/>
        <v>5.3810536853959867E-3</v>
      </c>
      <c r="K46" s="75">
        <f t="shared" si="10"/>
        <v>1.2769062385990404E-2</v>
      </c>
      <c r="L46" s="75">
        <f t="shared" si="10"/>
        <v>1.7721518987341867E-2</v>
      </c>
      <c r="M46" s="75">
        <f t="shared" si="10"/>
        <v>-8.6446392447741105E-2</v>
      </c>
      <c r="N46" s="75">
        <f t="shared" si="10"/>
        <v>-0.27382337565976966</v>
      </c>
      <c r="O46" s="75">
        <f t="shared" si="10"/>
        <v>0.15739200098601103</v>
      </c>
      <c r="P46" s="75">
        <f t="shared" si="10"/>
        <v>-0.12775968150560979</v>
      </c>
      <c r="Q46" s="75">
        <f t="shared" si="10"/>
        <v>3.2067716599519791E-2</v>
      </c>
      <c r="R46" s="75">
        <f t="shared" si="10"/>
        <v>4.1442411194833051E-2</v>
      </c>
      <c r="S46" s="75">
        <f t="shared" si="10"/>
        <v>9.9766007232503728E-2</v>
      </c>
      <c r="T46" s="75">
        <f t="shared" si="10"/>
        <v>6.540932560797752E-2</v>
      </c>
      <c r="U46" s="75">
        <f t="shared" si="10"/>
        <v>4.5544589388318402E-2</v>
      </c>
      <c r="V46" s="99"/>
    </row>
    <row r="47" spans="1:23" s="20" customFormat="1" ht="14.1" customHeight="1" x14ac:dyDescent="0.2">
      <c r="A47" s="43" t="s">
        <v>33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100"/>
    </row>
    <row r="48" spans="1:23" s="20" customFormat="1" ht="14.1" customHeight="1" x14ac:dyDescent="0.2">
      <c r="A48" s="43" t="s">
        <v>34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100"/>
    </row>
    <row r="49" spans="1:22" s="3" customFormat="1" ht="15" customHeight="1" x14ac:dyDescent="0.25">
      <c r="A49" s="76"/>
      <c r="B49" s="77"/>
      <c r="C49" s="77"/>
      <c r="D49" s="77"/>
      <c r="E49" s="77"/>
      <c r="F49" s="77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97"/>
    </row>
    <row r="50" spans="1:22" s="3" customFormat="1" ht="15" customHeight="1" x14ac:dyDescent="0.25">
      <c r="A50" s="76"/>
      <c r="B50" s="77"/>
      <c r="C50" s="77"/>
      <c r="D50" s="77"/>
      <c r="E50" s="77"/>
      <c r="F50" s="77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97"/>
    </row>
    <row r="51" spans="1:22" ht="15" customHeight="1" x14ac:dyDescent="0.25">
      <c r="A51" s="78"/>
    </row>
    <row r="52" spans="1:22" ht="15" customHeight="1" x14ac:dyDescent="0.25">
      <c r="A52" s="78"/>
    </row>
    <row r="54" spans="1:22" ht="15" customHeight="1" x14ac:dyDescent="0.25">
      <c r="B54" s="80"/>
      <c r="C54" s="80"/>
    </row>
    <row r="55" spans="1:22" ht="15" customHeight="1" x14ac:dyDescent="0.25">
      <c r="B55" s="68"/>
      <c r="C55" s="68"/>
    </row>
    <row r="56" spans="1:22" ht="15" customHeight="1" x14ac:dyDescent="0.25">
      <c r="B56" s="68"/>
      <c r="C56" s="68"/>
    </row>
    <row r="57" spans="1:22" ht="15" customHeight="1" x14ac:dyDescent="0.25">
      <c r="B57" s="68"/>
      <c r="C57" s="68"/>
    </row>
    <row r="58" spans="1:22" ht="15" customHeight="1" x14ac:dyDescent="0.25">
      <c r="B58" s="68"/>
      <c r="C58" s="68"/>
    </row>
  </sheetData>
  <conditionalFormatting sqref="B16:P1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9" scale="45" orientation="landscape" verticalDpi="598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8DD5-1271-4243-B394-2BF92179EDBD}">
  <sheetPr>
    <pageSetUpPr fitToPage="1"/>
  </sheetPr>
  <dimension ref="A1:O36"/>
  <sheetViews>
    <sheetView showGridLines="0" showZeros="0" zoomScaleNormal="100" workbookViewId="0"/>
  </sheetViews>
  <sheetFormatPr defaultRowHeight="15" customHeight="1" x14ac:dyDescent="0.25"/>
  <cols>
    <col min="1" max="1" width="18.5703125" style="8" customWidth="1"/>
    <col min="2" max="3" width="11.42578125" style="14" customWidth="1"/>
    <col min="4" max="4" width="10.7109375" style="14" customWidth="1"/>
    <col min="5" max="6" width="11.42578125" style="14" customWidth="1"/>
    <col min="7" max="7" width="10.7109375" style="14" customWidth="1"/>
    <col min="8" max="9" width="11.42578125" style="14" customWidth="1"/>
    <col min="10" max="10" width="10.7109375" style="14" customWidth="1"/>
    <col min="11" max="11" width="10.7109375" style="8" customWidth="1"/>
    <col min="12" max="15" width="8.85546875" style="8"/>
  </cols>
  <sheetData>
    <row r="1" spans="1:15" s="3" customFormat="1" ht="14.1" customHeight="1" x14ac:dyDescent="0.25">
      <c r="A1" s="10"/>
      <c r="B1" s="42"/>
      <c r="C1" s="42"/>
      <c r="D1" s="42"/>
      <c r="E1" s="42"/>
      <c r="F1" s="42"/>
      <c r="G1" s="42"/>
      <c r="H1" s="42"/>
      <c r="I1" s="42"/>
      <c r="J1" s="14"/>
      <c r="K1" s="8"/>
      <c r="L1" s="8"/>
      <c r="M1" s="8"/>
      <c r="N1" s="8"/>
      <c r="O1" s="8"/>
    </row>
    <row r="2" spans="1:15" ht="15" customHeight="1" x14ac:dyDescent="0.25">
      <c r="A2" s="9" t="s">
        <v>46</v>
      </c>
      <c r="B2" s="22"/>
      <c r="C2" s="22"/>
      <c r="D2" s="22"/>
      <c r="E2" s="22"/>
      <c r="F2" s="22"/>
      <c r="G2" s="22"/>
      <c r="H2" s="22"/>
      <c r="I2" s="22"/>
    </row>
    <row r="3" spans="1:15" s="2" customFormat="1" ht="14.1" customHeight="1" x14ac:dyDescent="0.25">
      <c r="A3" s="24" t="s">
        <v>43</v>
      </c>
      <c r="B3" s="101" t="s">
        <v>37</v>
      </c>
      <c r="C3" s="102"/>
      <c r="D3" s="102"/>
      <c r="E3" s="101" t="s">
        <v>38</v>
      </c>
      <c r="F3" s="102"/>
      <c r="G3" s="102"/>
      <c r="H3" s="101" t="s">
        <v>39</v>
      </c>
      <c r="I3" s="102"/>
      <c r="J3" s="102"/>
      <c r="K3" s="17"/>
      <c r="L3" s="17"/>
      <c r="M3" s="17"/>
      <c r="N3" s="17"/>
      <c r="O3" s="17"/>
    </row>
    <row r="4" spans="1:15" s="2" customFormat="1" ht="14.1" customHeight="1" x14ac:dyDescent="0.25">
      <c r="A4" s="26"/>
      <c r="B4" s="25">
        <f>'table 1'!A2</f>
        <v>2025</v>
      </c>
      <c r="C4" s="25">
        <f>'table 1'!A17</f>
        <v>2024</v>
      </c>
      <c r="D4" s="25" t="str">
        <f>'table 1'!A33</f>
        <v>Δ2025/24</v>
      </c>
      <c r="E4" s="25">
        <f>B4</f>
        <v>2025</v>
      </c>
      <c r="F4" s="25">
        <f>C4</f>
        <v>2024</v>
      </c>
      <c r="G4" s="25" t="str">
        <f>D4</f>
        <v>Δ2025/24</v>
      </c>
      <c r="H4" s="25">
        <f>B4</f>
        <v>2025</v>
      </c>
      <c r="I4" s="25">
        <f>C4</f>
        <v>2024</v>
      </c>
      <c r="J4" s="25" t="str">
        <f>D4</f>
        <v>Δ2025/24</v>
      </c>
      <c r="K4" s="17"/>
      <c r="L4" s="17"/>
      <c r="M4" s="17"/>
      <c r="N4" s="17"/>
      <c r="O4" s="17"/>
    </row>
    <row r="5" spans="1:15" s="3" customFormat="1" ht="14.1" customHeight="1" x14ac:dyDescent="0.25">
      <c r="A5" s="29" t="s">
        <v>0</v>
      </c>
      <c r="B5" s="30">
        <f>'table 3'!U3-'table 3'!B3</f>
        <v>271275</v>
      </c>
      <c r="C5" s="30">
        <f>'table 3'!U18-'table 3'!B18</f>
        <v>259949</v>
      </c>
      <c r="D5" s="40">
        <f>IFERROR(B5/C5-1,"")</f>
        <v>4.3570084901269013E-2</v>
      </c>
      <c r="E5" s="30">
        <f>SUM('table 3'!D3:F3)</f>
        <v>42978</v>
      </c>
      <c r="F5" s="30">
        <f>SUM('table 3'!D18:F18)</f>
        <v>43537</v>
      </c>
      <c r="G5" s="40">
        <f>IFERROR(E5/F5-1,"")</f>
        <v>-1.2839653627948588E-2</v>
      </c>
      <c r="H5" s="30">
        <f>SUM('table 3'!M3:O3)</f>
        <v>17452</v>
      </c>
      <c r="I5" s="30">
        <f>SUM('table 3'!M18:O18)</f>
        <v>22454</v>
      </c>
      <c r="J5" s="40">
        <f>IFERROR(H5/I5-1,"")</f>
        <v>-0.2227665449363142</v>
      </c>
      <c r="K5" s="8"/>
      <c r="L5" s="8"/>
      <c r="M5" s="8"/>
      <c r="N5" s="8"/>
      <c r="O5" s="8"/>
    </row>
    <row r="6" spans="1:15" s="3" customFormat="1" ht="14.1" customHeight="1" x14ac:dyDescent="0.25">
      <c r="A6" s="26" t="s">
        <v>1</v>
      </c>
      <c r="B6" s="27">
        <f>'table 3'!U4-'table 3'!B4</f>
        <v>265981</v>
      </c>
      <c r="C6" s="27">
        <f>'table 3'!U19-'table 3'!B19</f>
        <v>256231</v>
      </c>
      <c r="D6" s="39">
        <f>IFERROR(B6/C6-1,"")</f>
        <v>3.8051601874870666E-2</v>
      </c>
      <c r="E6" s="27">
        <f>SUM('table 3'!D4:F4)</f>
        <v>38053</v>
      </c>
      <c r="F6" s="27">
        <f>SUM('table 3'!D19:F19)</f>
        <v>37108</v>
      </c>
      <c r="G6" s="39">
        <f>IFERROR(E6/F6-1,"")</f>
        <v>2.5466206747871034E-2</v>
      </c>
      <c r="H6" s="27">
        <f>SUM('table 3'!M4:O4)</f>
        <v>15823</v>
      </c>
      <c r="I6" s="27">
        <f>SUM('table 3'!M19:O19)</f>
        <v>24099</v>
      </c>
      <c r="J6" s="39">
        <f>IFERROR(H6/I6-1,"")</f>
        <v>-0.34341673928378769</v>
      </c>
      <c r="K6" s="8"/>
      <c r="L6" s="8"/>
      <c r="M6" s="8"/>
      <c r="N6" s="8"/>
      <c r="O6" s="8"/>
    </row>
    <row r="7" spans="1:15" s="3" customFormat="1" ht="14.1" customHeight="1" x14ac:dyDescent="0.25">
      <c r="A7" s="29" t="s">
        <v>2</v>
      </c>
      <c r="B7" s="30">
        <f>'table 3'!U5-'table 3'!B5</f>
        <v>319562</v>
      </c>
      <c r="C7" s="30">
        <f>'table 3'!U20-'table 3'!B20</f>
        <v>316185</v>
      </c>
      <c r="D7" s="40">
        <f>IFERROR(B7/C7-1,"")</f>
        <v>1.0680456062115429E-2</v>
      </c>
      <c r="E7" s="30">
        <f>SUM('table 3'!D5:F5)</f>
        <v>46564</v>
      </c>
      <c r="F7" s="30">
        <f>SUM('table 3'!D20:F20)</f>
        <v>45318</v>
      </c>
      <c r="G7" s="40">
        <f>IFERROR(E7/F7-1,"")</f>
        <v>2.7494593759654018E-2</v>
      </c>
      <c r="H7" s="30">
        <f>SUM('table 3'!M5:O5)</f>
        <v>29427</v>
      </c>
      <c r="I7" s="30">
        <f>SUM('table 3'!M20:O20)</f>
        <v>39871</v>
      </c>
      <c r="J7" s="40">
        <f t="shared" ref="J7:J16" si="0">IFERROR(H7/I7-1,"")</f>
        <v>-0.26194477188934318</v>
      </c>
      <c r="K7" s="8"/>
      <c r="L7" s="8"/>
      <c r="M7" s="8"/>
      <c r="N7" s="8"/>
      <c r="O7" s="8"/>
    </row>
    <row r="8" spans="1:15" s="3" customFormat="1" ht="14.1" customHeight="1" x14ac:dyDescent="0.25">
      <c r="A8" s="26" t="s">
        <v>3</v>
      </c>
      <c r="B8" s="27">
        <f>'table 3'!U6-'table 3'!B6</f>
        <v>405056</v>
      </c>
      <c r="C8" s="27">
        <f>'table 3'!U21-'table 3'!B21</f>
        <v>375449</v>
      </c>
      <c r="D8" s="39">
        <f>IFERROR(B8/C8-1,"")</f>
        <v>7.885758118945585E-2</v>
      </c>
      <c r="E8" s="27">
        <f>SUM('table 3'!D6:F6)</f>
        <v>59525</v>
      </c>
      <c r="F8" s="27">
        <f>SUM('table 3'!D21:F21)</f>
        <v>52277</v>
      </c>
      <c r="G8" s="39">
        <f>IFERROR(E8/F8-1,"")</f>
        <v>0.13864605849608824</v>
      </c>
      <c r="H8" s="27">
        <f>SUM('table 3'!M6:O6)</f>
        <v>69301</v>
      </c>
      <c r="I8" s="27">
        <f>SUM('table 3'!M21:O21)</f>
        <v>78065</v>
      </c>
      <c r="J8" s="39">
        <f t="shared" si="0"/>
        <v>-0.11226541984243898</v>
      </c>
      <c r="K8" s="8"/>
      <c r="L8" s="8"/>
      <c r="M8" s="8"/>
      <c r="N8" s="8"/>
      <c r="O8" s="8"/>
    </row>
    <row r="9" spans="1:15" s="3" customFormat="1" ht="14.1" customHeight="1" x14ac:dyDescent="0.25">
      <c r="A9" s="29" t="s">
        <v>4</v>
      </c>
      <c r="B9" s="30">
        <f>'table 3'!U7-'table 3'!B7</f>
        <v>0</v>
      </c>
      <c r="C9" s="30">
        <f>'table 3'!U22-'table 3'!B22</f>
        <v>470075</v>
      </c>
      <c r="D9" s="40"/>
      <c r="E9" s="30">
        <f>SUM('table 3'!D7:F7)</f>
        <v>0</v>
      </c>
      <c r="F9" s="30">
        <f>SUM('table 3'!D22:F22)</f>
        <v>58042</v>
      </c>
      <c r="G9" s="40"/>
      <c r="H9" s="30">
        <f>SUM('table 3'!M7:O7)</f>
        <v>0</v>
      </c>
      <c r="I9" s="30">
        <f>SUM('table 3'!M22:O22)</f>
        <v>133693</v>
      </c>
      <c r="J9" s="40"/>
      <c r="K9" s="8"/>
      <c r="L9" s="8"/>
      <c r="M9" s="8"/>
      <c r="N9" s="8"/>
      <c r="O9" s="8"/>
    </row>
    <row r="10" spans="1:15" s="3" customFormat="1" ht="14.1" customHeight="1" x14ac:dyDescent="0.25">
      <c r="A10" s="26" t="s">
        <v>5</v>
      </c>
      <c r="B10" s="27">
        <f>'table 3'!U8-'table 3'!B8</f>
        <v>0</v>
      </c>
      <c r="C10" s="27">
        <f>'table 3'!U23-'table 3'!B23</f>
        <v>523723</v>
      </c>
      <c r="D10" s="39"/>
      <c r="E10" s="27">
        <f>SUM('table 3'!D8:F8)</f>
        <v>0</v>
      </c>
      <c r="F10" s="27">
        <f>SUM('table 3'!D23:F23)</f>
        <v>60789</v>
      </c>
      <c r="G10" s="39"/>
      <c r="H10" s="27">
        <f>SUM('table 3'!M8:O8)</f>
        <v>0</v>
      </c>
      <c r="I10" s="27">
        <f>SUM('table 3'!M23:O23)</f>
        <v>157054</v>
      </c>
      <c r="J10" s="39"/>
      <c r="K10" s="8"/>
      <c r="L10" s="8"/>
      <c r="M10" s="8"/>
      <c r="N10" s="8"/>
      <c r="O10" s="8"/>
    </row>
    <row r="11" spans="1:15" s="3" customFormat="1" ht="14.1" customHeight="1" x14ac:dyDescent="0.25">
      <c r="A11" s="29" t="s">
        <v>6</v>
      </c>
      <c r="B11" s="30">
        <f>'table 3'!U9-'table 3'!B9</f>
        <v>0</v>
      </c>
      <c r="C11" s="30">
        <f>'table 3'!U24-'table 3'!B24</f>
        <v>575922</v>
      </c>
      <c r="D11" s="40"/>
      <c r="E11" s="30">
        <f>SUM('table 3'!D9:F9)</f>
        <v>0</v>
      </c>
      <c r="F11" s="30">
        <f>SUM('table 3'!D24:F24)</f>
        <v>72743</v>
      </c>
      <c r="G11" s="40"/>
      <c r="H11" s="30">
        <f>SUM('table 3'!M9:O9)</f>
        <v>0</v>
      </c>
      <c r="I11" s="30">
        <f>SUM('table 3'!M24:O24)</f>
        <v>157858</v>
      </c>
      <c r="J11" s="40"/>
      <c r="K11" s="8"/>
      <c r="L11" s="8"/>
      <c r="M11" s="8"/>
      <c r="N11" s="8"/>
      <c r="O11" s="8"/>
    </row>
    <row r="12" spans="1:15" s="3" customFormat="1" ht="14.1" customHeight="1" x14ac:dyDescent="0.25">
      <c r="A12" s="26" t="s">
        <v>7</v>
      </c>
      <c r="B12" s="27">
        <f>'table 3'!U10-'table 3'!B10</f>
        <v>0</v>
      </c>
      <c r="C12" s="27">
        <f>'table 3'!U25-'table 3'!B25</f>
        <v>559970</v>
      </c>
      <c r="D12" s="39"/>
      <c r="E12" s="27">
        <f>SUM('table 3'!D10:F10)</f>
        <v>0</v>
      </c>
      <c r="F12" s="27">
        <f>SUM('table 3'!D25:F25)</f>
        <v>75489</v>
      </c>
      <c r="G12" s="39"/>
      <c r="H12" s="27">
        <f>SUM('table 3'!M10:O10)</f>
        <v>0</v>
      </c>
      <c r="I12" s="27">
        <f>SUM('table 3'!M25:O25)</f>
        <v>154269</v>
      </c>
      <c r="J12" s="39"/>
      <c r="K12" s="8"/>
      <c r="L12" s="8"/>
      <c r="M12" s="8"/>
      <c r="N12" s="8"/>
      <c r="O12" s="8"/>
    </row>
    <row r="13" spans="1:15" s="3" customFormat="1" ht="14.1" customHeight="1" x14ac:dyDescent="0.25">
      <c r="A13" s="29" t="s">
        <v>8</v>
      </c>
      <c r="B13" s="30">
        <f>'table 3'!U11-'table 3'!B11</f>
        <v>0</v>
      </c>
      <c r="C13" s="30">
        <f>'table 3'!U26-'table 3'!B26</f>
        <v>499467</v>
      </c>
      <c r="D13" s="40"/>
      <c r="E13" s="30">
        <f>SUM('table 3'!D11:F11)</f>
        <v>0</v>
      </c>
      <c r="F13" s="30">
        <f>SUM('table 3'!D26:F26)</f>
        <v>59129</v>
      </c>
      <c r="G13" s="40"/>
      <c r="H13" s="30">
        <f>SUM('table 3'!M11:O11)</f>
        <v>0</v>
      </c>
      <c r="I13" s="30">
        <f>SUM('table 3'!M26:O26)</f>
        <v>141363</v>
      </c>
      <c r="J13" s="40"/>
      <c r="K13" s="8"/>
      <c r="L13" s="8"/>
      <c r="M13" s="8"/>
      <c r="N13" s="8"/>
      <c r="O13" s="8"/>
    </row>
    <row r="14" spans="1:15" s="3" customFormat="1" ht="14.1" customHeight="1" x14ac:dyDescent="0.25">
      <c r="A14" s="26" t="s">
        <v>9</v>
      </c>
      <c r="B14" s="27">
        <f>'table 3'!U12-'table 3'!B12</f>
        <v>0</v>
      </c>
      <c r="C14" s="27">
        <f>'table 3'!U27-'table 3'!B27</f>
        <v>433009</v>
      </c>
      <c r="D14" s="39"/>
      <c r="E14" s="27">
        <f>SUM('table 3'!D12:F12)</f>
        <v>0</v>
      </c>
      <c r="F14" s="27">
        <f>SUM('table 3'!D27:F27)</f>
        <v>55391</v>
      </c>
      <c r="G14" s="39"/>
      <c r="H14" s="27">
        <f>SUM('table 3'!M12:O12)</f>
        <v>0</v>
      </c>
      <c r="I14" s="27">
        <f>SUM('table 3'!M27:O27)</f>
        <v>100681</v>
      </c>
      <c r="J14" s="39"/>
      <c r="K14" s="8"/>
      <c r="L14" s="8"/>
      <c r="M14" s="8"/>
      <c r="N14" s="8"/>
      <c r="O14" s="8"/>
    </row>
    <row r="15" spans="1:15" s="3" customFormat="1" ht="14.1" customHeight="1" x14ac:dyDescent="0.25">
      <c r="A15" s="29" t="s">
        <v>10</v>
      </c>
      <c r="B15" s="30">
        <f>'table 3'!U13-'table 3'!B13</f>
        <v>0</v>
      </c>
      <c r="C15" s="30">
        <f>'table 3'!U28-'table 3'!B28</f>
        <v>311922</v>
      </c>
      <c r="D15" s="40"/>
      <c r="E15" s="30">
        <f>SUM('table 3'!D13:F13)</f>
        <v>0</v>
      </c>
      <c r="F15" s="30">
        <f>SUM('table 3'!D28:F28)</f>
        <v>43881</v>
      </c>
      <c r="G15" s="40"/>
      <c r="H15" s="30">
        <f>SUM('table 3'!M13:O13)</f>
        <v>0</v>
      </c>
      <c r="I15" s="30">
        <f>SUM('table 3'!M28:O28)</f>
        <v>39501</v>
      </c>
      <c r="J15" s="40"/>
      <c r="K15" s="8"/>
      <c r="L15" s="8"/>
      <c r="M15" s="8"/>
      <c r="N15" s="8"/>
      <c r="O15" s="8"/>
    </row>
    <row r="16" spans="1:15" s="3" customFormat="1" ht="14.1" customHeight="1" thickBot="1" x14ac:dyDescent="0.3">
      <c r="A16" s="86" t="s">
        <v>11</v>
      </c>
      <c r="B16" s="87">
        <f>'table 3'!U14-'table 3'!B14</f>
        <v>0</v>
      </c>
      <c r="C16" s="87">
        <f>'table 3'!U29-'table 3'!B29</f>
        <v>304214</v>
      </c>
      <c r="D16" s="88"/>
      <c r="E16" s="87">
        <f>SUM('table 3'!D14:F14)</f>
        <v>0</v>
      </c>
      <c r="F16" s="87">
        <f>SUM('table 3'!D29:F29)</f>
        <v>42954</v>
      </c>
      <c r="G16" s="88"/>
      <c r="H16" s="87">
        <f>SUM('table 3'!M14:O14)</f>
        <v>0</v>
      </c>
      <c r="I16" s="87">
        <f>SUM('table 3'!M29:O29)</f>
        <v>23458</v>
      </c>
      <c r="J16" s="88"/>
      <c r="K16" s="8"/>
      <c r="L16" s="8"/>
      <c r="M16" s="8"/>
      <c r="N16" s="8"/>
      <c r="O16" s="8"/>
    </row>
    <row r="17" spans="1:15" s="3" customFormat="1" ht="14.1" customHeight="1" thickTop="1" x14ac:dyDescent="0.25">
      <c r="A17" s="36" t="s">
        <v>36</v>
      </c>
      <c r="B17" s="37">
        <f>SUM(B5:B8)</f>
        <v>1261874</v>
      </c>
      <c r="C17" s="37">
        <f>SUM(C5:C8)</f>
        <v>1207814</v>
      </c>
      <c r="D17" s="53">
        <f>IFERROR(B17/C17-1,"")</f>
        <v>4.4758547259760251E-2</v>
      </c>
      <c r="E17" s="37">
        <f>SUM(E5:E8)</f>
        <v>187120</v>
      </c>
      <c r="F17" s="37">
        <f>SUM(F5:F8)</f>
        <v>178240</v>
      </c>
      <c r="G17" s="53">
        <f>IFERROR(E17/F17-1,"")</f>
        <v>4.9820466786355544E-2</v>
      </c>
      <c r="H17" s="37">
        <f>SUM(H5:H8)</f>
        <v>132003</v>
      </c>
      <c r="I17" s="37">
        <f>SUM(I5:I8)</f>
        <v>164489</v>
      </c>
      <c r="J17" s="53">
        <f>IFERROR(H17/I17-1,"")</f>
        <v>-0.19749648912693252</v>
      </c>
      <c r="K17" s="8"/>
      <c r="L17" s="8"/>
      <c r="M17" s="8"/>
      <c r="N17" s="8"/>
      <c r="O17" s="8"/>
    </row>
    <row r="18" spans="1:15" s="3" customFormat="1" ht="14.1" customHeight="1" x14ac:dyDescent="0.25">
      <c r="A18" s="49"/>
      <c r="B18" s="51"/>
      <c r="C18" s="51"/>
      <c r="D18" s="52"/>
      <c r="E18" s="51"/>
      <c r="F18" s="51"/>
      <c r="G18" s="52"/>
      <c r="H18" s="51"/>
      <c r="I18" s="51"/>
      <c r="J18" s="52"/>
      <c r="K18" s="8"/>
      <c r="L18" s="8"/>
      <c r="M18" s="8"/>
      <c r="N18" s="8"/>
      <c r="O18" s="8"/>
    </row>
    <row r="19" spans="1:15" s="3" customFormat="1" ht="15" customHeight="1" x14ac:dyDescent="0.25">
      <c r="A19" s="48" t="str">
        <f>A3</f>
        <v>Geographical unit</v>
      </c>
      <c r="B19" s="101" t="s">
        <v>40</v>
      </c>
      <c r="C19" s="102"/>
      <c r="D19" s="102"/>
      <c r="E19" s="101" t="s">
        <v>41</v>
      </c>
      <c r="F19" s="102"/>
      <c r="G19" s="102"/>
    </row>
    <row r="20" spans="1:15" s="3" customFormat="1" ht="15" customHeight="1" x14ac:dyDescent="0.25">
      <c r="A20" s="26"/>
      <c r="B20" s="25">
        <f>B4</f>
        <v>2025</v>
      </c>
      <c r="C20" s="25">
        <f t="shared" ref="C20:D20" si="1">C4</f>
        <v>2024</v>
      </c>
      <c r="D20" s="25" t="str">
        <f t="shared" si="1"/>
        <v>Δ2025/24</v>
      </c>
      <c r="E20" s="25">
        <f>B4</f>
        <v>2025</v>
      </c>
      <c r="F20" s="25">
        <f>C4</f>
        <v>2024</v>
      </c>
      <c r="G20" s="25" t="str">
        <f>D4</f>
        <v>Δ2025/24</v>
      </c>
    </row>
    <row r="21" spans="1:15" ht="15" customHeight="1" x14ac:dyDescent="0.25">
      <c r="A21" s="29" t="str">
        <f>A5</f>
        <v>January</v>
      </c>
      <c r="B21" s="30">
        <f>SUM('table 3'!G3:H3)</f>
        <v>96768</v>
      </c>
      <c r="C21" s="30">
        <f>SUM('table 3'!G18:H18)</f>
        <v>85604</v>
      </c>
      <c r="D21" s="40">
        <f>IFERROR(B21/C21-1,"")</f>
        <v>0.1304144666137097</v>
      </c>
      <c r="E21" s="30">
        <f>SUM('table 3'!I3:L3)</f>
        <v>8576</v>
      </c>
      <c r="F21" s="30">
        <f>SUM('table 3'!I18:L18)</f>
        <v>9933</v>
      </c>
      <c r="G21" s="40">
        <f>IFERROR(E21/F21-1,"")</f>
        <v>-0.13661532266183429</v>
      </c>
      <c r="H21" s="3"/>
      <c r="I21" s="3"/>
      <c r="J21" s="3"/>
      <c r="K21"/>
      <c r="L21"/>
      <c r="M21"/>
      <c r="N21"/>
      <c r="O21"/>
    </row>
    <row r="22" spans="1:15" ht="15" customHeight="1" x14ac:dyDescent="0.25">
      <c r="A22" s="26" t="str">
        <f>A6</f>
        <v>February</v>
      </c>
      <c r="B22" s="27">
        <f>SUM('table 3'!G4:H4)</f>
        <v>89917</v>
      </c>
      <c r="C22" s="27">
        <f>SUM('table 3'!G19:H19)</f>
        <v>76628</v>
      </c>
      <c r="D22" s="39">
        <f>IFERROR(B22/C22-1,"")</f>
        <v>0.17342224774233972</v>
      </c>
      <c r="E22" s="27">
        <f>SUM('table 3'!I4:L4)</f>
        <v>13409</v>
      </c>
      <c r="F22" s="27">
        <f>SUM('table 3'!I19:L19)</f>
        <v>13044</v>
      </c>
      <c r="G22" s="39">
        <f>IFERROR(E22/F22-1,"")</f>
        <v>2.7982214044771636E-2</v>
      </c>
      <c r="H22" s="3"/>
      <c r="I22" s="3"/>
      <c r="J22" s="3"/>
      <c r="K22"/>
      <c r="L22"/>
      <c r="M22"/>
      <c r="N22"/>
      <c r="O22"/>
    </row>
    <row r="23" spans="1:15" ht="15" customHeight="1" x14ac:dyDescent="0.25">
      <c r="A23" s="29" t="str">
        <f t="shared" ref="A23:A32" si="2">A7</f>
        <v>March</v>
      </c>
      <c r="B23" s="30">
        <f>SUM('table 3'!G5:H5)</f>
        <v>105266</v>
      </c>
      <c r="C23" s="30">
        <f>SUM('table 3'!G20:H20)</f>
        <v>99921</v>
      </c>
      <c r="D23" s="40">
        <f>IFERROR(B23/C23-1,"")</f>
        <v>5.3492258884518806E-2</v>
      </c>
      <c r="E23" s="30">
        <f>SUM('table 3'!I5:L5)</f>
        <v>17139</v>
      </c>
      <c r="F23" s="30">
        <f>SUM('table 3'!I20:L20)</f>
        <v>16375</v>
      </c>
      <c r="G23" s="40">
        <f t="shared" ref="G23:G32" si="3">IFERROR(E23/F23-1,"")</f>
        <v>4.6656488549618347E-2</v>
      </c>
      <c r="H23" s="3"/>
      <c r="I23" s="3"/>
      <c r="J23" s="3"/>
      <c r="K23"/>
      <c r="L23"/>
      <c r="M23"/>
      <c r="N23"/>
      <c r="O23"/>
    </row>
    <row r="24" spans="1:15" ht="15" customHeight="1" x14ac:dyDescent="0.25">
      <c r="A24" s="26" t="str">
        <f t="shared" si="2"/>
        <v>April</v>
      </c>
      <c r="B24" s="27">
        <f>SUM('table 3'!G6:H6)</f>
        <v>122506</v>
      </c>
      <c r="C24" s="27">
        <f>SUM('table 3'!G21:H21)</f>
        <v>103169</v>
      </c>
      <c r="D24" s="39">
        <f>IFERROR(B24/C24-1,"")</f>
        <v>0.18743033275499421</v>
      </c>
      <c r="E24" s="27">
        <f>SUM('table 3'!I6:L6)</f>
        <v>23550</v>
      </c>
      <c r="F24" s="27">
        <f>SUM('table 3'!I21:L21)</f>
        <v>20275</v>
      </c>
      <c r="G24" s="39">
        <f t="shared" si="3"/>
        <v>0.16152897657213328</v>
      </c>
      <c r="H24" s="3"/>
      <c r="I24" s="3"/>
      <c r="J24" s="3"/>
      <c r="K24"/>
      <c r="L24"/>
      <c r="M24"/>
      <c r="N24"/>
      <c r="O24"/>
    </row>
    <row r="25" spans="1:15" ht="15" customHeight="1" x14ac:dyDescent="0.25">
      <c r="A25" s="29" t="str">
        <f t="shared" si="2"/>
        <v>May</v>
      </c>
      <c r="B25" s="30">
        <f>SUM('table 3'!G7:H7)</f>
        <v>0</v>
      </c>
      <c r="C25" s="30">
        <f>SUM('table 3'!G22:H22)</f>
        <v>116090</v>
      </c>
      <c r="D25" s="40"/>
      <c r="E25" s="30">
        <f>SUM('table 3'!I7:L7)</f>
        <v>0</v>
      </c>
      <c r="F25" s="30">
        <f>SUM('table 3'!I22:L22)</f>
        <v>27889</v>
      </c>
      <c r="G25" s="40"/>
      <c r="H25" s="3"/>
      <c r="I25" s="3"/>
      <c r="J25" s="3"/>
      <c r="K25"/>
      <c r="L25"/>
      <c r="M25"/>
      <c r="N25"/>
      <c r="O25"/>
    </row>
    <row r="26" spans="1:15" ht="15" customHeight="1" x14ac:dyDescent="0.25">
      <c r="A26" s="26" t="str">
        <f t="shared" si="2"/>
        <v>June</v>
      </c>
      <c r="B26" s="27">
        <f>SUM('table 3'!G8:H8)</f>
        <v>0</v>
      </c>
      <c r="C26" s="27">
        <f>SUM('table 3'!G23:H23)</f>
        <v>119694</v>
      </c>
      <c r="D26" s="39"/>
      <c r="E26" s="27">
        <f>SUM('table 3'!I8:L8)</f>
        <v>0</v>
      </c>
      <c r="F26" s="27">
        <f>SUM('table 3'!I23:L23)</f>
        <v>41688</v>
      </c>
      <c r="G26" s="39"/>
      <c r="H26" s="3"/>
      <c r="I26" s="3"/>
      <c r="J26" s="3"/>
      <c r="K26"/>
      <c r="L26"/>
      <c r="M26"/>
      <c r="N26"/>
      <c r="O26"/>
    </row>
    <row r="27" spans="1:15" ht="15" customHeight="1" x14ac:dyDescent="0.25">
      <c r="A27" s="29" t="str">
        <f t="shared" si="2"/>
        <v>July</v>
      </c>
      <c r="B27" s="30">
        <f>SUM('table 3'!G9:H9)</f>
        <v>0</v>
      </c>
      <c r="C27" s="30">
        <f>SUM('table 3'!G24:H24)</f>
        <v>129870</v>
      </c>
      <c r="D27" s="40"/>
      <c r="E27" s="30">
        <f>SUM('table 3'!I9:L9)</f>
        <v>0</v>
      </c>
      <c r="F27" s="30">
        <f>SUM('table 3'!I24:L24)</f>
        <v>47643</v>
      </c>
      <c r="G27" s="40"/>
      <c r="H27" s="3"/>
      <c r="I27" s="3"/>
      <c r="J27" s="3"/>
      <c r="K27"/>
      <c r="L27"/>
      <c r="M27"/>
      <c r="N27"/>
      <c r="O27"/>
    </row>
    <row r="28" spans="1:15" ht="15" customHeight="1" x14ac:dyDescent="0.25">
      <c r="A28" s="26" t="str">
        <f t="shared" si="2"/>
        <v>August</v>
      </c>
      <c r="B28" s="27">
        <f>SUM('table 3'!G10:H10)</f>
        <v>0</v>
      </c>
      <c r="C28" s="27">
        <f>SUM('table 3'!G25:H25)</f>
        <v>129643</v>
      </c>
      <c r="D28" s="39"/>
      <c r="E28" s="27">
        <f>SUM('table 3'!I10:L10)</f>
        <v>0</v>
      </c>
      <c r="F28" s="27">
        <f>SUM('table 3'!I25:L25)</f>
        <v>46900</v>
      </c>
      <c r="G28" s="39"/>
      <c r="H28" s="3"/>
      <c r="I28" s="3"/>
      <c r="J28" s="3"/>
      <c r="K28"/>
      <c r="L28"/>
      <c r="M28"/>
      <c r="N28"/>
      <c r="O28"/>
    </row>
    <row r="29" spans="1:15" ht="15" customHeight="1" x14ac:dyDescent="0.25">
      <c r="A29" s="29" t="str">
        <f t="shared" si="2"/>
        <v>September</v>
      </c>
      <c r="B29" s="30">
        <f>SUM('table 3'!G11:H11)</f>
        <v>0</v>
      </c>
      <c r="C29" s="30">
        <f>SUM('table 3'!G26:H26)</f>
        <v>116058</v>
      </c>
      <c r="D29" s="40"/>
      <c r="E29" s="30">
        <f>SUM('table 3'!I11:L11)</f>
        <v>0</v>
      </c>
      <c r="F29" s="30">
        <f>SUM('table 3'!I26:L26)</f>
        <v>37103</v>
      </c>
      <c r="G29" s="40"/>
      <c r="H29" s="3"/>
      <c r="I29" s="3"/>
      <c r="J29" s="3"/>
      <c r="K29"/>
      <c r="L29"/>
      <c r="M29"/>
      <c r="N29"/>
      <c r="O29"/>
    </row>
    <row r="30" spans="1:15" ht="15" customHeight="1" x14ac:dyDescent="0.25">
      <c r="A30" s="26" t="str">
        <f t="shared" si="2"/>
        <v>Οctober</v>
      </c>
      <c r="B30" s="27">
        <f>SUM('table 3'!G12:H12)</f>
        <v>0</v>
      </c>
      <c r="C30" s="27">
        <f>SUM('table 3'!G27:H27)</f>
        <v>113610</v>
      </c>
      <c r="D30" s="39"/>
      <c r="E30" s="27">
        <f>SUM('table 3'!I12:L12)</f>
        <v>0</v>
      </c>
      <c r="F30" s="27">
        <f>SUM('table 3'!I27:L27)</f>
        <v>23685</v>
      </c>
      <c r="G30" s="39"/>
      <c r="H30" s="3"/>
      <c r="I30" s="3"/>
      <c r="J30" s="3"/>
      <c r="K30"/>
      <c r="L30"/>
      <c r="M30"/>
      <c r="N30"/>
      <c r="O30"/>
    </row>
    <row r="31" spans="1:15" ht="15" customHeight="1" x14ac:dyDescent="0.25">
      <c r="A31" s="29" t="str">
        <f t="shared" si="2"/>
        <v>Νovember</v>
      </c>
      <c r="B31" s="30">
        <f>SUM('table 3'!G13:H13)</f>
        <v>0</v>
      </c>
      <c r="C31" s="30">
        <f>SUM('table 3'!G28:H28)</f>
        <v>96022</v>
      </c>
      <c r="D31" s="40"/>
      <c r="E31" s="30">
        <f>SUM('table 3'!I13:L13)</f>
        <v>0</v>
      </c>
      <c r="F31" s="30">
        <f>SUM('table 3'!I28:L28)</f>
        <v>10544</v>
      </c>
      <c r="G31" s="40"/>
      <c r="H31" s="3"/>
      <c r="I31" s="3"/>
      <c r="J31" s="3"/>
      <c r="K31"/>
      <c r="L31"/>
      <c r="M31"/>
      <c r="N31"/>
      <c r="O31"/>
    </row>
    <row r="32" spans="1:15" ht="15" customHeight="1" thickBot="1" x14ac:dyDescent="0.3">
      <c r="A32" s="86" t="str">
        <f t="shared" si="2"/>
        <v>December</v>
      </c>
      <c r="B32" s="87">
        <f>SUM('table 3'!G14:H14)</f>
        <v>0</v>
      </c>
      <c r="C32" s="87">
        <f>SUM('table 3'!G29:H29)</f>
        <v>102052</v>
      </c>
      <c r="D32" s="88"/>
      <c r="E32" s="87">
        <f>SUM('table 3'!I14:L14)</f>
        <v>0</v>
      </c>
      <c r="F32" s="87">
        <f>SUM('table 3'!I29:L29)</f>
        <v>12610</v>
      </c>
      <c r="G32" s="88"/>
      <c r="H32" s="3"/>
      <c r="I32" s="3"/>
      <c r="J32" s="3"/>
      <c r="K32"/>
      <c r="L32"/>
      <c r="M32"/>
      <c r="N32"/>
      <c r="O32"/>
    </row>
    <row r="33" spans="1:15" ht="15" customHeight="1" thickTop="1" x14ac:dyDescent="0.25">
      <c r="A33" s="36" t="str">
        <f>A17</f>
        <v>ytd</v>
      </c>
      <c r="B33" s="37">
        <f>SUM(B21:B24)</f>
        <v>414457</v>
      </c>
      <c r="C33" s="37">
        <f>SUM(C21:C24)</f>
        <v>365322</v>
      </c>
      <c r="D33" s="53">
        <f>IFERROR(B33/C33-1,"")</f>
        <v>0.13449778551524405</v>
      </c>
      <c r="E33" s="37">
        <f>SUM(E21:E24)</f>
        <v>62674</v>
      </c>
      <c r="F33" s="37">
        <f>SUM(F21:F24)</f>
        <v>59627</v>
      </c>
      <c r="G33" s="53">
        <f>IFERROR(E33/F33-1,"")</f>
        <v>5.1101011286833087E-2</v>
      </c>
      <c r="H33" s="3">
        <f>SUM(H21:H24)</f>
        <v>0</v>
      </c>
      <c r="I33" s="3">
        <f>SUM(I21:I24)</f>
        <v>0</v>
      </c>
      <c r="J33" s="3"/>
      <c r="K33"/>
      <c r="L33"/>
      <c r="M33"/>
      <c r="N33"/>
      <c r="O33"/>
    </row>
    <row r="34" spans="1:15" s="20" customFormat="1" ht="14.1" customHeight="1" x14ac:dyDescent="0.2">
      <c r="A34" s="43" t="s">
        <v>33</v>
      </c>
      <c r="B34" s="44"/>
      <c r="C34" s="44"/>
      <c r="D34" s="44"/>
      <c r="E34" s="44"/>
      <c r="F34" s="44"/>
      <c r="G34" s="44"/>
      <c r="H34" s="44"/>
      <c r="I34" s="44"/>
      <c r="J34" s="44"/>
      <c r="K34" s="19"/>
      <c r="L34" s="19"/>
      <c r="M34" s="19"/>
      <c r="N34" s="19"/>
      <c r="O34" s="19"/>
    </row>
    <row r="35" spans="1:15" s="20" customFormat="1" ht="14.1" customHeight="1" x14ac:dyDescent="0.2">
      <c r="A35" s="43" t="s">
        <v>44</v>
      </c>
      <c r="B35" s="44"/>
      <c r="C35" s="44"/>
      <c r="D35" s="44"/>
      <c r="E35" s="44"/>
      <c r="F35" s="44"/>
      <c r="G35" s="44"/>
      <c r="H35" s="44"/>
      <c r="I35" s="44"/>
      <c r="J35" s="44"/>
      <c r="K35" s="19"/>
      <c r="L35" s="19"/>
      <c r="M35" s="19"/>
      <c r="N35" s="19"/>
      <c r="O35" s="19"/>
    </row>
    <row r="36" spans="1:15" ht="15" customHeight="1" x14ac:dyDescent="0.25">
      <c r="A36" s="43"/>
    </row>
  </sheetData>
  <mergeCells count="5">
    <mergeCell ref="B19:D19"/>
    <mergeCell ref="E19:G19"/>
    <mergeCell ref="B3:D3"/>
    <mergeCell ref="E3:G3"/>
    <mergeCell ref="H3:J3"/>
  </mergeCells>
  <pageMargins left="0.25" right="0.25" top="0.75" bottom="0.75" header="0.3" footer="0.3"/>
  <pageSetup paperSize="9" scale="45" orientation="landscape" verticalDpi="598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F88A2-077A-4BD6-8DC5-62AF29620752}">
  <dimension ref="A1:V61"/>
  <sheetViews>
    <sheetView showGridLines="0" workbookViewId="0"/>
  </sheetViews>
  <sheetFormatPr defaultRowHeight="15" x14ac:dyDescent="0.25"/>
  <cols>
    <col min="1" max="1" width="12.85546875" style="8" customWidth="1"/>
    <col min="2" max="11" width="12.85546875" style="11" customWidth="1"/>
    <col min="12" max="12" width="12.85546875" style="16" customWidth="1"/>
    <col min="13" max="22" width="8.85546875" style="8"/>
  </cols>
  <sheetData>
    <row r="1" spans="1:12" x14ac:dyDescent="0.25">
      <c r="A1" s="23" t="s">
        <v>60</v>
      </c>
      <c r="B1" s="23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4.45" customHeight="1" x14ac:dyDescent="0.25">
      <c r="A2" s="24">
        <v>2025</v>
      </c>
      <c r="B2" s="104" t="s">
        <v>48</v>
      </c>
      <c r="C2" s="103" t="s">
        <v>49</v>
      </c>
      <c r="D2" s="103" t="s">
        <v>58</v>
      </c>
      <c r="E2" s="103"/>
      <c r="F2" s="103"/>
      <c r="G2" s="103" t="s">
        <v>52</v>
      </c>
      <c r="H2" s="103" t="s">
        <v>53</v>
      </c>
      <c r="I2" s="103" t="s">
        <v>58</v>
      </c>
      <c r="J2" s="103"/>
      <c r="K2" s="103"/>
      <c r="L2" s="103" t="s">
        <v>13</v>
      </c>
    </row>
    <row r="3" spans="1:12" ht="14.45" customHeight="1" x14ac:dyDescent="0.25">
      <c r="A3" s="24"/>
      <c r="B3" s="105"/>
      <c r="C3" s="103"/>
      <c r="D3" s="45" t="s">
        <v>50</v>
      </c>
      <c r="E3" s="45" t="s">
        <v>51</v>
      </c>
      <c r="F3" s="45" t="s">
        <v>59</v>
      </c>
      <c r="G3" s="103"/>
      <c r="H3" s="103"/>
      <c r="I3" s="45" t="s">
        <v>54</v>
      </c>
      <c r="J3" s="45" t="s">
        <v>55</v>
      </c>
      <c r="K3" s="45" t="s">
        <v>56</v>
      </c>
      <c r="L3" s="103"/>
    </row>
    <row r="4" spans="1:12" x14ac:dyDescent="0.25">
      <c r="A4" s="26" t="s">
        <v>0</v>
      </c>
      <c r="B4" s="27">
        <v>378.589</v>
      </c>
      <c r="C4" s="27">
        <v>318.82900000000001</v>
      </c>
      <c r="D4" s="27">
        <v>23.332000000000001</v>
      </c>
      <c r="E4" s="27">
        <v>95.012</v>
      </c>
      <c r="F4" s="27">
        <v>45.767000000000003</v>
      </c>
      <c r="G4" s="27">
        <v>59.76</v>
      </c>
      <c r="H4" s="27">
        <v>442.988</v>
      </c>
      <c r="I4" s="27">
        <v>76.212999999999994</v>
      </c>
      <c r="J4" s="27">
        <v>48.460999999999999</v>
      </c>
      <c r="K4" s="27">
        <v>0.61699999999999999</v>
      </c>
      <c r="L4" s="27">
        <v>821.577</v>
      </c>
    </row>
    <row r="5" spans="1:12" x14ac:dyDescent="0.25">
      <c r="A5" s="29" t="s">
        <v>1</v>
      </c>
      <c r="B5" s="30">
        <v>363.31599999999997</v>
      </c>
      <c r="C5" s="30">
        <v>263.654</v>
      </c>
      <c r="D5" s="30">
        <v>15.395</v>
      </c>
      <c r="E5" s="30">
        <v>66.164000000000001</v>
      </c>
      <c r="F5" s="30">
        <v>35.037999999999997</v>
      </c>
      <c r="G5" s="30">
        <v>99.662000000000006</v>
      </c>
      <c r="H5" s="30">
        <v>352.60300000000001</v>
      </c>
      <c r="I5" s="30">
        <v>28.573</v>
      </c>
      <c r="J5" s="30">
        <v>60.302</v>
      </c>
      <c r="K5" s="30">
        <v>0</v>
      </c>
      <c r="L5" s="30">
        <v>715.91899999999998</v>
      </c>
    </row>
    <row r="6" spans="1:12" x14ac:dyDescent="0.25">
      <c r="A6" s="26" t="s">
        <v>2</v>
      </c>
      <c r="B6" s="27">
        <v>437.15899999999999</v>
      </c>
      <c r="C6" s="27">
        <v>324.29700000000003</v>
      </c>
      <c r="D6" s="27">
        <v>21.879000000000001</v>
      </c>
      <c r="E6" s="27">
        <v>83.278000000000006</v>
      </c>
      <c r="F6" s="27">
        <v>46.819000000000003</v>
      </c>
      <c r="G6" s="27">
        <v>112.86199999999999</v>
      </c>
      <c r="H6" s="27">
        <v>484.35300000000001</v>
      </c>
      <c r="I6" s="27">
        <v>62.685000000000002</v>
      </c>
      <c r="J6" s="27">
        <v>79.912999999999997</v>
      </c>
      <c r="K6" s="27">
        <v>1.256</v>
      </c>
      <c r="L6" s="27">
        <v>921.51099999999997</v>
      </c>
    </row>
    <row r="7" spans="1:12" x14ac:dyDescent="0.25">
      <c r="A7" s="29" t="s">
        <v>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x14ac:dyDescent="0.25">
      <c r="A8" s="26" t="s">
        <v>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x14ac:dyDescent="0.25">
      <c r="A9" s="29" t="s">
        <v>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x14ac:dyDescent="0.25">
      <c r="A10" s="26" t="s">
        <v>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x14ac:dyDescent="0.25">
      <c r="A11" s="29" t="s">
        <v>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x14ac:dyDescent="0.25">
      <c r="A12" s="26" t="s">
        <v>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x14ac:dyDescent="0.25">
      <c r="A13" s="29" t="s">
        <v>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2" x14ac:dyDescent="0.25">
      <c r="A14" s="26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15.75" thickBot="1" x14ac:dyDescent="0.3">
      <c r="A15" s="89" t="s">
        <v>11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2" ht="15.75" thickTop="1" x14ac:dyDescent="0.25">
      <c r="A16" s="32" t="s">
        <v>36</v>
      </c>
      <c r="B16" s="33">
        <v>1179.0640000000001</v>
      </c>
      <c r="C16" s="33">
        <v>906.78</v>
      </c>
      <c r="D16" s="33">
        <v>60.606000000000002</v>
      </c>
      <c r="E16" s="33">
        <v>244.45400000000001</v>
      </c>
      <c r="F16" s="33">
        <v>127.623</v>
      </c>
      <c r="G16" s="33">
        <v>272.28399999999999</v>
      </c>
      <c r="H16" s="33">
        <v>1279.943</v>
      </c>
      <c r="I16" s="33">
        <v>167.471</v>
      </c>
      <c r="J16" s="33">
        <v>188.67699999999999</v>
      </c>
      <c r="K16" s="33">
        <v>1.8720000000000001</v>
      </c>
      <c r="L16" s="33">
        <v>2459.0079999999998</v>
      </c>
    </row>
    <row r="17" spans="1:12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5"/>
    </row>
    <row r="18" spans="1:12" ht="14.45" customHeight="1" x14ac:dyDescent="0.25">
      <c r="A18" s="24">
        <v>2024</v>
      </c>
      <c r="B18" s="104" t="str">
        <f>B2</f>
        <v>Countries  ΕΕ-27</v>
      </c>
      <c r="C18" s="103" t="str">
        <f>C2</f>
        <v>Eurozone</v>
      </c>
      <c r="D18" s="103" t="str">
        <f>D2</f>
        <v>out of which</v>
      </c>
      <c r="E18" s="103"/>
      <c r="F18" s="103"/>
      <c r="G18" s="103" t="str">
        <f>G2</f>
        <v>non Eurozone</v>
      </c>
      <c r="H18" s="103" t="str">
        <f>H2</f>
        <v>Other</v>
      </c>
      <c r="I18" s="103" t="str">
        <f>I2</f>
        <v>out of which</v>
      </c>
      <c r="J18" s="103"/>
      <c r="K18" s="103"/>
      <c r="L18" s="103" t="str">
        <f>L2</f>
        <v>Total</v>
      </c>
    </row>
    <row r="19" spans="1:12" ht="14.45" customHeight="1" x14ac:dyDescent="0.25">
      <c r="A19" s="24"/>
      <c r="B19" s="105"/>
      <c r="C19" s="103"/>
      <c r="D19" s="45" t="str">
        <f>D3</f>
        <v>France</v>
      </c>
      <c r="E19" s="45" t="str">
        <f>E3</f>
        <v>Germany</v>
      </c>
      <c r="F19" s="45" t="str">
        <f>F3</f>
        <v>Italy</v>
      </c>
      <c r="G19" s="103"/>
      <c r="H19" s="103"/>
      <c r="I19" s="45" t="str">
        <f>I3</f>
        <v>U.K.</v>
      </c>
      <c r="J19" s="45" t="str">
        <f t="shared" ref="J19:K19" si="0">J3</f>
        <v>USA</v>
      </c>
      <c r="K19" s="45" t="str">
        <f t="shared" si="0"/>
        <v>Russia</v>
      </c>
      <c r="L19" s="103"/>
    </row>
    <row r="20" spans="1:12" x14ac:dyDescent="0.25">
      <c r="A20" s="26" t="str">
        <f>A4</f>
        <v>January</v>
      </c>
      <c r="B20" s="27">
        <v>367.50099999999998</v>
      </c>
      <c r="C20" s="27">
        <v>254.65799999999999</v>
      </c>
      <c r="D20" s="27">
        <v>42.594999999999999</v>
      </c>
      <c r="E20" s="27">
        <v>70.225999999999999</v>
      </c>
      <c r="F20" s="27">
        <v>38.250999999999998</v>
      </c>
      <c r="G20" s="27">
        <v>112.843</v>
      </c>
      <c r="H20" s="27">
        <v>369.76</v>
      </c>
      <c r="I20" s="27">
        <v>36.167000000000002</v>
      </c>
      <c r="J20" s="27">
        <v>54.642000000000003</v>
      </c>
      <c r="K20" s="27">
        <v>0</v>
      </c>
      <c r="L20" s="27">
        <v>737.26099999999997</v>
      </c>
    </row>
    <row r="21" spans="1:12" x14ac:dyDescent="0.25">
      <c r="A21" s="29" t="str">
        <f>A5</f>
        <v>February</v>
      </c>
      <c r="B21" s="30">
        <v>388.315</v>
      </c>
      <c r="C21" s="30">
        <v>257.87200000000001</v>
      </c>
      <c r="D21" s="30">
        <v>27.349</v>
      </c>
      <c r="E21" s="30">
        <v>62.499000000000002</v>
      </c>
      <c r="F21" s="30">
        <v>24.475000000000001</v>
      </c>
      <c r="G21" s="30">
        <v>130.44300000000001</v>
      </c>
      <c r="H21" s="30">
        <v>333.02100000000002</v>
      </c>
      <c r="I21" s="30">
        <v>28.428000000000001</v>
      </c>
      <c r="J21" s="30">
        <v>41.09</v>
      </c>
      <c r="K21" s="30">
        <v>0</v>
      </c>
      <c r="L21" s="30">
        <v>721.33600000000001</v>
      </c>
    </row>
    <row r="22" spans="1:12" x14ac:dyDescent="0.25">
      <c r="A22" s="26" t="str">
        <f t="shared" ref="A22:A31" si="1">A6</f>
        <v>March</v>
      </c>
      <c r="B22" s="27">
        <v>431.31400000000002</v>
      </c>
      <c r="C22" s="27">
        <v>281.72899999999998</v>
      </c>
      <c r="D22" s="27">
        <v>48.167000000000002</v>
      </c>
      <c r="E22" s="27">
        <v>71.590999999999994</v>
      </c>
      <c r="F22" s="27">
        <v>42.386000000000003</v>
      </c>
      <c r="G22" s="27">
        <v>149.58500000000001</v>
      </c>
      <c r="H22" s="27">
        <v>442.63600000000002</v>
      </c>
      <c r="I22" s="27">
        <v>53.514000000000003</v>
      </c>
      <c r="J22" s="27">
        <v>66.656999999999996</v>
      </c>
      <c r="K22" s="27">
        <v>1.2230000000000001</v>
      </c>
      <c r="L22" s="27">
        <v>873.95100000000002</v>
      </c>
    </row>
    <row r="23" spans="1:12" x14ac:dyDescent="0.25">
      <c r="A23" s="29" t="str">
        <f t="shared" si="1"/>
        <v>April</v>
      </c>
      <c r="B23" s="30">
        <v>969.57234208520003</v>
      </c>
      <c r="C23" s="30">
        <v>769.30643692247702</v>
      </c>
      <c r="D23" s="30">
        <v>94.522418981416905</v>
      </c>
      <c r="E23" s="30">
        <v>254.70725860787601</v>
      </c>
      <c r="F23" s="30">
        <v>117.64584678860901</v>
      </c>
      <c r="G23" s="30">
        <v>200.26590516272299</v>
      </c>
      <c r="H23" s="30">
        <v>593.91652675474802</v>
      </c>
      <c r="I23" s="30">
        <v>90.105040953714607</v>
      </c>
      <c r="J23" s="30">
        <v>105.087416190526</v>
      </c>
      <c r="K23" s="30">
        <v>0</v>
      </c>
      <c r="L23" s="30">
        <v>1563.4888688399501</v>
      </c>
    </row>
    <row r="24" spans="1:12" x14ac:dyDescent="0.25">
      <c r="A24" s="26" t="str">
        <f t="shared" si="1"/>
        <v>May</v>
      </c>
      <c r="B24" s="27">
        <v>1861.55521613324</v>
      </c>
      <c r="C24" s="27">
        <v>1472.29104042478</v>
      </c>
      <c r="D24" s="27">
        <v>256.73771686361999</v>
      </c>
      <c r="E24" s="27">
        <v>605.42598549599995</v>
      </c>
      <c r="F24" s="27">
        <v>130.461175362701</v>
      </c>
      <c r="G24" s="27">
        <v>389.26417570845302</v>
      </c>
      <c r="H24" s="27">
        <v>1186.2710837331299</v>
      </c>
      <c r="I24" s="27">
        <v>457.60594466680601</v>
      </c>
      <c r="J24" s="27">
        <v>125.019834745583</v>
      </c>
      <c r="K24" s="27">
        <v>1.4193837201520001</v>
      </c>
      <c r="L24" s="27">
        <v>3047.8262998663699</v>
      </c>
    </row>
    <row r="25" spans="1:12" x14ac:dyDescent="0.25">
      <c r="A25" s="29" t="str">
        <f t="shared" si="1"/>
        <v>June</v>
      </c>
      <c r="B25" s="30">
        <v>2828.549</v>
      </c>
      <c r="C25" s="30">
        <v>1818.27</v>
      </c>
      <c r="D25" s="30">
        <v>206.68299999999999</v>
      </c>
      <c r="E25" s="30">
        <v>701.78</v>
      </c>
      <c r="F25" s="30">
        <v>235.364</v>
      </c>
      <c r="G25" s="30">
        <v>1010.279</v>
      </c>
      <c r="H25" s="30">
        <v>1853.223</v>
      </c>
      <c r="I25" s="30">
        <v>705.75099999999998</v>
      </c>
      <c r="J25" s="30">
        <v>185.899</v>
      </c>
      <c r="K25" s="30">
        <v>2.86</v>
      </c>
      <c r="L25" s="30">
        <v>4681.7719999999999</v>
      </c>
    </row>
    <row r="26" spans="1:12" x14ac:dyDescent="0.25">
      <c r="A26" s="26" t="str">
        <f t="shared" si="1"/>
        <v>July</v>
      </c>
      <c r="B26" s="27">
        <v>3969.6509999999998</v>
      </c>
      <c r="C26" s="27">
        <v>2425.2800000000002</v>
      </c>
      <c r="D26" s="27">
        <v>388.464</v>
      </c>
      <c r="E26" s="27">
        <v>838.33600000000001</v>
      </c>
      <c r="F26" s="27">
        <v>402.13900000000001</v>
      </c>
      <c r="G26" s="27">
        <v>1544.3710000000001</v>
      </c>
      <c r="H26" s="27">
        <v>2387.3470000000002</v>
      </c>
      <c r="I26" s="27">
        <v>894.51199999999994</v>
      </c>
      <c r="J26" s="27">
        <v>210.214</v>
      </c>
      <c r="K26" s="27">
        <v>3.47</v>
      </c>
      <c r="L26" s="27">
        <v>6356.9979999999996</v>
      </c>
    </row>
    <row r="27" spans="1:12" x14ac:dyDescent="0.25">
      <c r="A27" s="29" t="str">
        <f t="shared" si="1"/>
        <v>August</v>
      </c>
      <c r="B27" s="30">
        <v>4439.0540000000001</v>
      </c>
      <c r="C27" s="30">
        <v>2838.5839999999998</v>
      </c>
      <c r="D27" s="30">
        <v>453.95299999999997</v>
      </c>
      <c r="E27" s="30">
        <v>1008.527</v>
      </c>
      <c r="F27" s="30">
        <v>553.16300000000001</v>
      </c>
      <c r="G27" s="30">
        <v>1600.47</v>
      </c>
      <c r="H27" s="30">
        <v>2468.9580000000001</v>
      </c>
      <c r="I27" s="30">
        <v>870.76800000000003</v>
      </c>
      <c r="J27" s="30">
        <v>227.69200000000001</v>
      </c>
      <c r="K27" s="30">
        <v>0</v>
      </c>
      <c r="L27" s="30">
        <v>6908.0110000000004</v>
      </c>
    </row>
    <row r="28" spans="1:12" x14ac:dyDescent="0.25">
      <c r="A28" s="26" t="str">
        <f t="shared" si="1"/>
        <v>September</v>
      </c>
      <c r="B28" s="27">
        <v>3482.4319999999998</v>
      </c>
      <c r="C28" s="27">
        <v>2088.5050000000001</v>
      </c>
      <c r="D28" s="27">
        <v>200.89400000000001</v>
      </c>
      <c r="E28" s="27">
        <v>862.98299999999995</v>
      </c>
      <c r="F28" s="27">
        <v>276.09300000000002</v>
      </c>
      <c r="G28" s="27">
        <v>1393.9259999999999</v>
      </c>
      <c r="H28" s="27">
        <v>2000.7670000000001</v>
      </c>
      <c r="I28" s="27">
        <v>751.22400000000005</v>
      </c>
      <c r="J28" s="27">
        <v>188.78100000000001</v>
      </c>
      <c r="K28" s="27">
        <v>1.9339999999999999</v>
      </c>
      <c r="L28" s="27">
        <v>5483.1989999999996</v>
      </c>
    </row>
    <row r="29" spans="1:12" x14ac:dyDescent="0.25">
      <c r="A29" s="29" t="str">
        <f t="shared" si="1"/>
        <v>Οctober</v>
      </c>
      <c r="B29" s="30">
        <v>1992.393</v>
      </c>
      <c r="C29" s="30">
        <v>1578.5809999999999</v>
      </c>
      <c r="D29" s="30">
        <v>192.905</v>
      </c>
      <c r="E29" s="30">
        <v>743.226</v>
      </c>
      <c r="F29" s="30">
        <v>117.429</v>
      </c>
      <c r="G29" s="30">
        <v>413.81200000000001</v>
      </c>
      <c r="H29" s="30">
        <v>1421.7460000000001</v>
      </c>
      <c r="I29" s="30">
        <v>505.28</v>
      </c>
      <c r="J29" s="30">
        <v>164.536</v>
      </c>
      <c r="K29" s="30">
        <v>4.2830000000000004</v>
      </c>
      <c r="L29" s="30">
        <v>3414.14</v>
      </c>
    </row>
    <row r="30" spans="1:12" x14ac:dyDescent="0.25">
      <c r="A30" s="26" t="str">
        <f t="shared" si="1"/>
        <v>Νovember</v>
      </c>
      <c r="B30" s="27">
        <v>628.71900000000005</v>
      </c>
      <c r="C30" s="27">
        <v>370.84699999999998</v>
      </c>
      <c r="D30" s="27">
        <v>38.165999999999997</v>
      </c>
      <c r="E30" s="27">
        <v>109.50700000000001</v>
      </c>
      <c r="F30" s="27">
        <v>56.067999999999998</v>
      </c>
      <c r="G30" s="27">
        <v>257.87200000000001</v>
      </c>
      <c r="H30" s="27">
        <v>652.27599999999995</v>
      </c>
      <c r="I30" s="27">
        <v>98.361000000000004</v>
      </c>
      <c r="J30" s="27">
        <v>111.074</v>
      </c>
      <c r="K30" s="27">
        <v>0</v>
      </c>
      <c r="L30" s="27">
        <v>1280.9949999999999</v>
      </c>
    </row>
    <row r="31" spans="1:12" x14ac:dyDescent="0.25">
      <c r="A31" s="29" t="str">
        <f t="shared" si="1"/>
        <v>December</v>
      </c>
      <c r="B31" s="30">
        <v>436.012</v>
      </c>
      <c r="C31" s="30">
        <v>335.05700000000002</v>
      </c>
      <c r="D31" s="30">
        <v>42.006999999999998</v>
      </c>
      <c r="E31" s="30">
        <v>73.516000000000005</v>
      </c>
      <c r="F31" s="30">
        <v>32.377000000000002</v>
      </c>
      <c r="G31" s="30">
        <v>100.955</v>
      </c>
      <c r="H31" s="30">
        <v>446.36399999999998</v>
      </c>
      <c r="I31" s="30">
        <v>53.773000000000003</v>
      </c>
      <c r="J31" s="30">
        <v>66.674999999999997</v>
      </c>
      <c r="K31" s="30">
        <v>0.92300000000000004</v>
      </c>
      <c r="L31" s="30">
        <v>882.37599999999998</v>
      </c>
    </row>
    <row r="32" spans="1:12" ht="15.75" thickBot="1" x14ac:dyDescent="0.3">
      <c r="A32" s="91" t="s">
        <v>13</v>
      </c>
      <c r="B32" s="92">
        <v>21795.066999999999</v>
      </c>
      <c r="C32" s="92">
        <v>14490.98</v>
      </c>
      <c r="D32" s="92">
        <v>1992.443</v>
      </c>
      <c r="E32" s="92">
        <v>5402.3230000000003</v>
      </c>
      <c r="F32" s="92">
        <v>2025.8520000000001</v>
      </c>
      <c r="G32" s="92">
        <v>7304.0870000000004</v>
      </c>
      <c r="H32" s="92">
        <v>14156.287</v>
      </c>
      <c r="I32" s="92">
        <v>4545.49</v>
      </c>
      <c r="J32" s="92">
        <v>1547.3679999999999</v>
      </c>
      <c r="K32" s="92">
        <v>16.111999999999998</v>
      </c>
      <c r="L32" s="92">
        <v>35951.353999999999</v>
      </c>
    </row>
    <row r="33" spans="1:12" ht="15.75" thickTop="1" x14ac:dyDescent="0.25">
      <c r="A33" s="36" t="str">
        <f>A16</f>
        <v>ytd</v>
      </c>
      <c r="B33" s="37">
        <v>1187.1300000000001</v>
      </c>
      <c r="C33" s="37">
        <v>794.25900000000001</v>
      </c>
      <c r="D33" s="37">
        <v>118.111</v>
      </c>
      <c r="E33" s="37">
        <v>204.316</v>
      </c>
      <c r="F33" s="37">
        <v>105.11199999999999</v>
      </c>
      <c r="G33" s="37">
        <v>392.87200000000001</v>
      </c>
      <c r="H33" s="37">
        <v>1145.4179999999999</v>
      </c>
      <c r="I33" s="37">
        <v>118.10899999999999</v>
      </c>
      <c r="J33" s="37">
        <v>162.38900000000001</v>
      </c>
      <c r="K33" s="37">
        <v>1.2230000000000001</v>
      </c>
      <c r="L33" s="37">
        <v>2332.5479999999998</v>
      </c>
    </row>
    <row r="34" spans="1:12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14.45" customHeight="1" x14ac:dyDescent="0.25">
      <c r="A35" s="24" t="s">
        <v>65</v>
      </c>
      <c r="B35" s="103" t="str">
        <f>B2</f>
        <v>Countries  ΕΕ-27</v>
      </c>
      <c r="C35" s="103" t="str">
        <f>C2</f>
        <v>Eurozone</v>
      </c>
      <c r="D35" s="103" t="str">
        <f>D2</f>
        <v>out of which</v>
      </c>
      <c r="E35" s="103"/>
      <c r="F35" s="103" t="e">
        <f>#REF!</f>
        <v>#REF!</v>
      </c>
      <c r="G35" s="103" t="str">
        <f>G2</f>
        <v>non Eurozone</v>
      </c>
      <c r="H35" s="103" t="str">
        <f>H2</f>
        <v>Other</v>
      </c>
      <c r="I35" s="103" t="str">
        <f>I2</f>
        <v>out of which</v>
      </c>
      <c r="J35" s="103" t="e">
        <f>#REF!</f>
        <v>#REF!</v>
      </c>
      <c r="K35" s="103" t="e">
        <f>#REF!</f>
        <v>#REF!</v>
      </c>
      <c r="L35" s="103" t="str">
        <f>L2</f>
        <v>Total</v>
      </c>
    </row>
    <row r="36" spans="1:12" x14ac:dyDescent="0.25">
      <c r="A36" s="24"/>
      <c r="B36" s="103" t="e">
        <f>#REF!</f>
        <v>#REF!</v>
      </c>
      <c r="C36" s="103" t="e">
        <f>#REF!</f>
        <v>#REF!</v>
      </c>
      <c r="D36" s="45" t="str">
        <f>D3</f>
        <v>France</v>
      </c>
      <c r="E36" s="45" t="str">
        <f>E3</f>
        <v>Germany</v>
      </c>
      <c r="F36" s="45" t="str">
        <f>F3</f>
        <v>Italy</v>
      </c>
      <c r="G36" s="103" t="e">
        <f>#REF!</f>
        <v>#REF!</v>
      </c>
      <c r="H36" s="103" t="e">
        <f>#REF!</f>
        <v>#REF!</v>
      </c>
      <c r="I36" s="45" t="str">
        <f>I3</f>
        <v>U.K.</v>
      </c>
      <c r="J36" s="45" t="str">
        <f t="shared" ref="J36:K36" si="2">J3</f>
        <v>USA</v>
      </c>
      <c r="K36" s="45" t="str">
        <f t="shared" si="2"/>
        <v>Russia</v>
      </c>
      <c r="L36" s="103" t="e">
        <f>#REF!</f>
        <v>#REF!</v>
      </c>
    </row>
    <row r="37" spans="1:12" x14ac:dyDescent="0.25">
      <c r="A37" s="26" t="str">
        <f>A4</f>
        <v>January</v>
      </c>
      <c r="B37" s="39">
        <f>IFERROR(B4/B20-1,"")</f>
        <v>3.0171346472526617E-2</v>
      </c>
      <c r="C37" s="39">
        <f t="shared" ref="C37:L37" si="3">IFERROR(C4/C20-1,"")</f>
        <v>0.25198894203205868</v>
      </c>
      <c r="D37" s="39">
        <f t="shared" si="3"/>
        <v>-0.45223617795515902</v>
      </c>
      <c r="E37" s="39">
        <f t="shared" ref="E37" si="4">IFERROR(E4/E20-1,"")</f>
        <v>0.35294620226127082</v>
      </c>
      <c r="F37" s="39">
        <f t="shared" si="3"/>
        <v>0.19649159499098068</v>
      </c>
      <c r="G37" s="39">
        <f t="shared" si="3"/>
        <v>-0.47041464689878865</v>
      </c>
      <c r="H37" s="39">
        <f t="shared" si="3"/>
        <v>0.19804197317178707</v>
      </c>
      <c r="I37" s="39">
        <f t="shared" si="3"/>
        <v>1.1072524677191913</v>
      </c>
      <c r="J37" s="39">
        <f t="shared" si="3"/>
        <v>-0.11311811427107366</v>
      </c>
      <c r="K37" s="39" t="str">
        <f t="shared" si="3"/>
        <v/>
      </c>
      <c r="L37" s="39">
        <f t="shared" si="3"/>
        <v>0.11436384129907862</v>
      </c>
    </row>
    <row r="38" spans="1:12" x14ac:dyDescent="0.25">
      <c r="A38" s="29" t="str">
        <f>A5</f>
        <v>February</v>
      </c>
      <c r="B38" s="40">
        <f>IFERROR(B5/B21-1,"")</f>
        <v>-6.4378146607779851E-2</v>
      </c>
      <c r="C38" s="40">
        <f t="shared" ref="C38:L38" si="5">IFERROR(C5/C21-1,"")</f>
        <v>2.2421976794688714E-2</v>
      </c>
      <c r="D38" s="40">
        <f t="shared" si="5"/>
        <v>-0.43709093568320601</v>
      </c>
      <c r="E38" s="40">
        <f t="shared" ref="E38" si="6">IFERROR(E5/E21-1,"")</f>
        <v>5.8640938255012154E-2</v>
      </c>
      <c r="F38" s="40">
        <f t="shared" si="5"/>
        <v>0.43158324821246152</v>
      </c>
      <c r="G38" s="40">
        <f t="shared" si="5"/>
        <v>-0.23597280038024271</v>
      </c>
      <c r="H38" s="40">
        <f t="shared" si="5"/>
        <v>5.8801096627540073E-2</v>
      </c>
      <c r="I38" s="40">
        <f t="shared" si="5"/>
        <v>5.1006050372872647E-3</v>
      </c>
      <c r="J38" s="40">
        <f t="shared" si="5"/>
        <v>0.46755901679240686</v>
      </c>
      <c r="K38" s="40" t="str">
        <f t="shared" si="5"/>
        <v/>
      </c>
      <c r="L38" s="40">
        <f t="shared" si="5"/>
        <v>-7.5096764891812162E-3</v>
      </c>
    </row>
    <row r="39" spans="1:12" x14ac:dyDescent="0.25">
      <c r="A39" s="26" t="str">
        <f t="shared" ref="A39:A48" si="7">A6</f>
        <v>March</v>
      </c>
      <c r="B39" s="39">
        <f t="shared" ref="B39:L39" si="8">IFERROR(B6/B22-1,"")</f>
        <v>1.355161205061739E-2</v>
      </c>
      <c r="C39" s="39">
        <f t="shared" si="8"/>
        <v>0.15109555636799921</v>
      </c>
      <c r="D39" s="39">
        <f t="shared" si="8"/>
        <v>-0.54576784935744382</v>
      </c>
      <c r="E39" s="39">
        <f t="shared" ref="E39" si="9">IFERROR(E6/E22-1,"")</f>
        <v>0.16324677682948985</v>
      </c>
      <c r="F39" s="39">
        <f t="shared" si="8"/>
        <v>0.10458642004435426</v>
      </c>
      <c r="G39" s="39">
        <f t="shared" si="8"/>
        <v>-0.24549921449343193</v>
      </c>
      <c r="H39" s="39">
        <f t="shared" si="8"/>
        <v>9.4246739984998884E-2</v>
      </c>
      <c r="I39" s="39">
        <f t="shared" si="8"/>
        <v>0.17137571476622937</v>
      </c>
      <c r="J39" s="39">
        <f t="shared" si="8"/>
        <v>0.19886883598121718</v>
      </c>
      <c r="K39" s="39">
        <f t="shared" si="8"/>
        <v>2.6982829108748829E-2</v>
      </c>
      <c r="L39" s="39">
        <f t="shared" si="8"/>
        <v>5.441952695288399E-2</v>
      </c>
    </row>
    <row r="40" spans="1:12" x14ac:dyDescent="0.25">
      <c r="A40" s="29" t="str">
        <f t="shared" si="7"/>
        <v>April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12" x14ac:dyDescent="0.25">
      <c r="A41" s="26" t="str">
        <f t="shared" si="7"/>
        <v>May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2" x14ac:dyDescent="0.25">
      <c r="A42" s="29" t="str">
        <f t="shared" si="7"/>
        <v>June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3" spans="1:12" x14ac:dyDescent="0.25">
      <c r="A43" s="26" t="str">
        <f t="shared" si="7"/>
        <v>July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</row>
    <row r="44" spans="1:12" x14ac:dyDescent="0.25">
      <c r="A44" s="29" t="str">
        <f t="shared" si="7"/>
        <v>August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  <row r="45" spans="1:12" x14ac:dyDescent="0.25">
      <c r="A45" s="26" t="str">
        <f t="shared" si="7"/>
        <v>September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spans="1:12" x14ac:dyDescent="0.25">
      <c r="A46" s="29" t="str">
        <f t="shared" si="7"/>
        <v>Οctober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</row>
    <row r="47" spans="1:12" x14ac:dyDescent="0.25">
      <c r="A47" s="26" t="str">
        <f t="shared" si="7"/>
        <v>Νovember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</row>
    <row r="48" spans="1:12" x14ac:dyDescent="0.25">
      <c r="A48" s="94" t="str">
        <f t="shared" si="7"/>
        <v>December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</row>
    <row r="49" spans="1:22" x14ac:dyDescent="0.25">
      <c r="A49" s="34" t="str">
        <f>A16</f>
        <v>ytd</v>
      </c>
      <c r="B49" s="41">
        <f>IFERROR(B16/B33-1,"")</f>
        <v>-6.7945380876568429E-3</v>
      </c>
      <c r="C49" s="41">
        <f t="shared" ref="C49:L49" si="10">IFERROR(C16/C33-1,"")</f>
        <v>0.14166789422593884</v>
      </c>
      <c r="D49" s="41">
        <f t="shared" si="10"/>
        <v>-0.48687251822438216</v>
      </c>
      <c r="E49" s="41">
        <f t="shared" ref="E49" si="11">IFERROR(E16/E33-1,"")</f>
        <v>0.19645059613539817</v>
      </c>
      <c r="F49" s="41">
        <f t="shared" si="10"/>
        <v>0.21416203668467926</v>
      </c>
      <c r="G49" s="41">
        <f t="shared" si="10"/>
        <v>-0.30693966482722113</v>
      </c>
      <c r="H49" s="41">
        <f t="shared" si="10"/>
        <v>0.11744620741074452</v>
      </c>
      <c r="I49" s="41">
        <f t="shared" si="10"/>
        <v>0.41793597439653207</v>
      </c>
      <c r="J49" s="41">
        <f t="shared" si="10"/>
        <v>0.16188288615608193</v>
      </c>
      <c r="K49" s="41">
        <f t="shared" si="10"/>
        <v>0.53066230580539653</v>
      </c>
      <c r="L49" s="41">
        <f t="shared" si="10"/>
        <v>5.4215390208475878E-2</v>
      </c>
    </row>
    <row r="50" spans="1:22" s="20" customFormat="1" ht="12" x14ac:dyDescent="0.2">
      <c r="A50" s="43" t="s">
        <v>47</v>
      </c>
      <c r="B50" s="18"/>
      <c r="C50" s="18"/>
      <c r="D50" s="18"/>
      <c r="E50" s="19"/>
      <c r="F50" s="19"/>
      <c r="G50" s="19"/>
      <c r="H50" s="19"/>
      <c r="I50" s="19"/>
      <c r="J50" s="19"/>
      <c r="K50" s="19"/>
      <c r="L50" s="21"/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1:22" s="20" customFormat="1" ht="12" x14ac:dyDescent="0.2">
      <c r="A51" s="43" t="s">
        <v>44</v>
      </c>
      <c r="B51" s="18"/>
      <c r="C51" s="18"/>
      <c r="D51" s="18"/>
      <c r="E51" s="19"/>
      <c r="F51" s="19"/>
      <c r="G51" s="19"/>
      <c r="H51" s="19"/>
      <c r="I51" s="19"/>
      <c r="J51" s="19"/>
      <c r="K51" s="19"/>
      <c r="L51" s="21"/>
      <c r="M51" s="19"/>
      <c r="N51" s="19"/>
      <c r="O51" s="19"/>
      <c r="P51" s="19"/>
      <c r="Q51" s="19"/>
      <c r="R51" s="19"/>
      <c r="S51" s="19"/>
      <c r="T51" s="19"/>
      <c r="U51" s="19"/>
      <c r="V51" s="19"/>
    </row>
    <row r="52" spans="1:22" x14ac:dyDescent="0.25">
      <c r="A52" s="12"/>
      <c r="B52" s="12"/>
      <c r="C52" s="12"/>
      <c r="D52" s="12"/>
      <c r="E52" s="13"/>
      <c r="F52" s="13"/>
      <c r="G52" s="13"/>
      <c r="H52" s="8"/>
      <c r="I52" s="8"/>
      <c r="J52" s="14"/>
      <c r="K52" s="8"/>
      <c r="L52" s="9"/>
    </row>
    <row r="53" spans="1:22" x14ac:dyDescent="0.25">
      <c r="A53" s="12"/>
      <c r="B53" s="12"/>
      <c r="C53" s="12"/>
      <c r="D53" s="12"/>
      <c r="E53" s="13"/>
      <c r="F53" s="13"/>
      <c r="G53" s="13"/>
      <c r="H53" s="8"/>
      <c r="I53" s="8"/>
      <c r="J53" s="14"/>
      <c r="K53" s="8"/>
      <c r="L53" s="9"/>
    </row>
    <row r="54" spans="1:22" x14ac:dyDescent="0.25">
      <c r="A54" s="11"/>
      <c r="E54" s="8"/>
      <c r="F54" s="8"/>
      <c r="G54" s="8"/>
      <c r="H54" s="8"/>
      <c r="I54" s="8"/>
      <c r="J54" s="8"/>
      <c r="K54" s="8"/>
      <c r="L54" s="9"/>
    </row>
    <row r="55" spans="1:22" x14ac:dyDescent="0.25">
      <c r="A55" s="11"/>
      <c r="E55" s="8"/>
      <c r="F55" s="8"/>
      <c r="G55" s="8"/>
      <c r="H55" s="8"/>
      <c r="I55" s="8"/>
      <c r="J55" s="8"/>
      <c r="K55" s="8"/>
      <c r="L55" s="9"/>
    </row>
    <row r="57" spans="1:22" x14ac:dyDescent="0.25">
      <c r="B57" s="15"/>
      <c r="C57" s="15"/>
    </row>
    <row r="58" spans="1:22" x14ac:dyDescent="0.25">
      <c r="B58" s="7"/>
      <c r="C58" s="7"/>
    </row>
    <row r="59" spans="1:22" x14ac:dyDescent="0.25">
      <c r="B59" s="7"/>
      <c r="C59" s="7"/>
    </row>
    <row r="60" spans="1:22" x14ac:dyDescent="0.25">
      <c r="B60" s="7"/>
      <c r="C60" s="7"/>
    </row>
    <row r="61" spans="1:22" x14ac:dyDescent="0.25">
      <c r="B61" s="7"/>
      <c r="C61" s="7"/>
    </row>
  </sheetData>
  <mergeCells count="21">
    <mergeCell ref="H2:H3"/>
    <mergeCell ref="I2:K2"/>
    <mergeCell ref="L2:L3"/>
    <mergeCell ref="B2:B3"/>
    <mergeCell ref="C2:C3"/>
    <mergeCell ref="D2:F2"/>
    <mergeCell ref="G2:G3"/>
    <mergeCell ref="I18:K18"/>
    <mergeCell ref="L18:L19"/>
    <mergeCell ref="B18:B19"/>
    <mergeCell ref="C18:C19"/>
    <mergeCell ref="D18:F18"/>
    <mergeCell ref="G18:G19"/>
    <mergeCell ref="H18:H19"/>
    <mergeCell ref="L35:L36"/>
    <mergeCell ref="B35:B36"/>
    <mergeCell ref="C35:C36"/>
    <mergeCell ref="D35:F35"/>
    <mergeCell ref="G35:G36"/>
    <mergeCell ref="H35:H36"/>
    <mergeCell ref="I35:K35"/>
  </mergeCells>
  <conditionalFormatting sqref="B17:L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C6755-1D98-421C-BE1F-EF0B3E798D64}">
  <dimension ref="A1:N61"/>
  <sheetViews>
    <sheetView showGridLines="0" workbookViewId="0">
      <selection activeCell="A2" sqref="A2"/>
    </sheetView>
  </sheetViews>
  <sheetFormatPr defaultRowHeight="15" x14ac:dyDescent="0.25"/>
  <cols>
    <col min="1" max="1" width="12.85546875" style="8" customWidth="1"/>
    <col min="2" max="11" width="12.85546875" style="11" customWidth="1"/>
    <col min="12" max="12" width="12.85546875" style="16" customWidth="1"/>
    <col min="13" max="13" width="12.85546875" style="8" customWidth="1"/>
    <col min="14" max="14" width="12.85546875" style="9" customWidth="1"/>
  </cols>
  <sheetData>
    <row r="1" spans="1:14" x14ac:dyDescent="0.25">
      <c r="A1" s="23" t="s">
        <v>61</v>
      </c>
      <c r="B1" s="23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4" ht="14.45" customHeight="1" x14ac:dyDescent="0.25">
      <c r="A2" s="24">
        <v>2025</v>
      </c>
      <c r="B2" s="104" t="s">
        <v>48</v>
      </c>
      <c r="C2" s="103" t="s">
        <v>49</v>
      </c>
      <c r="D2" s="103" t="s">
        <v>58</v>
      </c>
      <c r="E2" s="103"/>
      <c r="F2" s="103"/>
      <c r="G2" s="103" t="s">
        <v>52</v>
      </c>
      <c r="H2" s="103" t="s">
        <v>53</v>
      </c>
      <c r="I2" s="103" t="s">
        <v>58</v>
      </c>
      <c r="J2" s="103"/>
      <c r="K2" s="103"/>
      <c r="L2" s="103" t="s">
        <v>13</v>
      </c>
      <c r="M2" s="103" t="s">
        <v>57</v>
      </c>
      <c r="N2" s="103" t="s">
        <v>13</v>
      </c>
    </row>
    <row r="3" spans="1:14" x14ac:dyDescent="0.25">
      <c r="A3" s="24"/>
      <c r="B3" s="105">
        <v>0</v>
      </c>
      <c r="C3" s="103">
        <v>0</v>
      </c>
      <c r="D3" s="45" t="s">
        <v>50</v>
      </c>
      <c r="E3" s="45" t="s">
        <v>51</v>
      </c>
      <c r="F3" s="45" t="s">
        <v>59</v>
      </c>
      <c r="G3" s="103"/>
      <c r="H3" s="103"/>
      <c r="I3" s="45" t="s">
        <v>54</v>
      </c>
      <c r="J3" s="45" t="s">
        <v>55</v>
      </c>
      <c r="K3" s="45" t="s">
        <v>56</v>
      </c>
      <c r="L3" s="103"/>
      <c r="M3" s="103"/>
      <c r="N3" s="103"/>
    </row>
    <row r="4" spans="1:14" x14ac:dyDescent="0.25">
      <c r="A4" s="26" t="s">
        <v>0</v>
      </c>
      <c r="B4" s="27">
        <v>144.229443797372</v>
      </c>
      <c r="C4" s="27">
        <v>129.251753123084</v>
      </c>
      <c r="D4" s="27">
        <v>9.8364829380358891</v>
      </c>
      <c r="E4" s="27">
        <v>35.500708842393003</v>
      </c>
      <c r="F4" s="27">
        <v>22.893098516944999</v>
      </c>
      <c r="G4" s="27">
        <v>14.9776906742877</v>
      </c>
      <c r="H4" s="27">
        <v>155.973209458909</v>
      </c>
      <c r="I4" s="27">
        <v>25.303300611681799</v>
      </c>
      <c r="J4" s="27">
        <v>40.8840159215518</v>
      </c>
      <c r="K4" s="27">
        <v>1.62609207366247</v>
      </c>
      <c r="L4" s="27">
        <v>300.202653256281</v>
      </c>
      <c r="M4" s="27">
        <v>2.0163055000000001</v>
      </c>
      <c r="N4" s="27">
        <v>302.21895875628098</v>
      </c>
    </row>
    <row r="5" spans="1:14" x14ac:dyDescent="0.25">
      <c r="A5" s="29" t="s">
        <v>1</v>
      </c>
      <c r="B5" s="30">
        <v>137.94012441115399</v>
      </c>
      <c r="C5" s="30">
        <v>111.60801168635599</v>
      </c>
      <c r="D5" s="30">
        <v>8.1266681521782793</v>
      </c>
      <c r="E5" s="30">
        <v>25.575056560146798</v>
      </c>
      <c r="F5" s="30">
        <v>20.881091904775399</v>
      </c>
      <c r="G5" s="30">
        <v>26.3321127247983</v>
      </c>
      <c r="H5" s="30">
        <v>154.92269348493301</v>
      </c>
      <c r="I5" s="30">
        <v>20.244477392238199</v>
      </c>
      <c r="J5" s="30">
        <v>47.2065761695997</v>
      </c>
      <c r="K5" s="30">
        <v>0</v>
      </c>
      <c r="L5" s="30">
        <v>292.86281789608699</v>
      </c>
      <c r="M5" s="30">
        <v>4.2278884999999997</v>
      </c>
      <c r="N5" s="30">
        <v>297.090706396087</v>
      </c>
    </row>
    <row r="6" spans="1:14" x14ac:dyDescent="0.25">
      <c r="A6" s="26" t="s">
        <v>2</v>
      </c>
      <c r="B6" s="27">
        <v>237.73539822170699</v>
      </c>
      <c r="C6" s="27">
        <v>193.36627346181399</v>
      </c>
      <c r="D6" s="27">
        <v>14.059053575088299</v>
      </c>
      <c r="E6" s="27">
        <v>52.782004100676197</v>
      </c>
      <c r="F6" s="27">
        <v>32.7670463065893</v>
      </c>
      <c r="G6" s="27">
        <v>44.369124759893701</v>
      </c>
      <c r="H6" s="27">
        <v>215.15597252452099</v>
      </c>
      <c r="I6" s="27">
        <v>26.4235446802039</v>
      </c>
      <c r="J6" s="27">
        <v>55.676151165108102</v>
      </c>
      <c r="K6" s="27">
        <v>0.39995320857316402</v>
      </c>
      <c r="L6" s="27">
        <v>452.89137074622897</v>
      </c>
      <c r="M6" s="27">
        <v>20.521552389562199</v>
      </c>
      <c r="N6" s="27">
        <v>473.412923135791</v>
      </c>
    </row>
    <row r="7" spans="1:14" x14ac:dyDescent="0.25">
      <c r="A7" s="29" t="s">
        <v>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x14ac:dyDescent="0.25">
      <c r="A8" s="26" t="s">
        <v>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x14ac:dyDescent="0.25">
      <c r="A9" s="29" t="s">
        <v>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x14ac:dyDescent="0.25">
      <c r="A10" s="26" t="s">
        <v>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5">
      <c r="A11" s="29" t="s">
        <v>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x14ac:dyDescent="0.25">
      <c r="A12" s="26" t="s">
        <v>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 x14ac:dyDescent="0.25">
      <c r="A13" s="29" t="s">
        <v>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x14ac:dyDescent="0.25">
      <c r="A14" s="26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15.75" thickBot="1" x14ac:dyDescent="0.3">
      <c r="A15" s="89" t="s">
        <v>11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</row>
    <row r="16" spans="1:14" ht="15.75" thickTop="1" x14ac:dyDescent="0.25">
      <c r="A16" s="32" t="s">
        <v>36</v>
      </c>
      <c r="B16" s="33">
        <v>519.904966430233</v>
      </c>
      <c r="C16" s="33">
        <v>434.22603827125403</v>
      </c>
      <c r="D16" s="33">
        <v>32.022204665302503</v>
      </c>
      <c r="E16" s="33">
        <v>113.85776950321601</v>
      </c>
      <c r="F16" s="33">
        <v>76.541236728309798</v>
      </c>
      <c r="G16" s="33">
        <v>85.678928158979602</v>
      </c>
      <c r="H16" s="33">
        <v>526.05187546836305</v>
      </c>
      <c r="I16" s="33">
        <v>71.971322684123905</v>
      </c>
      <c r="J16" s="33">
        <v>143.76674325626001</v>
      </c>
      <c r="K16" s="33">
        <v>2.0260452822356299</v>
      </c>
      <c r="L16" s="33">
        <v>1045.9568418986</v>
      </c>
      <c r="M16" s="33">
        <v>26.765746389562199</v>
      </c>
      <c r="N16" s="33">
        <v>1072.7225882881601</v>
      </c>
    </row>
    <row r="17" spans="1:14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5"/>
    </row>
    <row r="18" spans="1:14" ht="14.45" customHeight="1" x14ac:dyDescent="0.25">
      <c r="A18" s="24">
        <v>2024</v>
      </c>
      <c r="B18" s="104" t="str">
        <f>B2</f>
        <v>Countries  ΕΕ-27</v>
      </c>
      <c r="C18" s="103" t="str">
        <f>C2</f>
        <v>Eurozone</v>
      </c>
      <c r="D18" s="103" t="str">
        <f>D2</f>
        <v>out of which</v>
      </c>
      <c r="E18" s="103"/>
      <c r="F18" s="103"/>
      <c r="G18" s="103" t="str">
        <f>G2</f>
        <v>non Eurozone</v>
      </c>
      <c r="H18" s="103" t="str">
        <f>H2</f>
        <v>Other</v>
      </c>
      <c r="I18" s="103" t="str">
        <f>I2</f>
        <v>out of which</v>
      </c>
      <c r="J18" s="103"/>
      <c r="K18" s="103"/>
      <c r="L18" s="103" t="str">
        <f>L2</f>
        <v>Total</v>
      </c>
      <c r="M18" s="103" t="str">
        <f>M2</f>
        <v>Cruises</v>
      </c>
      <c r="N18" s="103" t="str">
        <f>N2</f>
        <v>Total</v>
      </c>
    </row>
    <row r="19" spans="1:14" x14ac:dyDescent="0.25">
      <c r="A19" s="24"/>
      <c r="B19" s="105"/>
      <c r="C19" s="103"/>
      <c r="D19" s="45" t="str">
        <f>D3</f>
        <v>France</v>
      </c>
      <c r="E19" s="45" t="str">
        <f>E3</f>
        <v>Germany</v>
      </c>
      <c r="F19" s="45" t="str">
        <f>F3</f>
        <v>Italy</v>
      </c>
      <c r="G19" s="103"/>
      <c r="H19" s="103"/>
      <c r="I19" s="45" t="str">
        <f>I3</f>
        <v>U.K.</v>
      </c>
      <c r="J19" s="45" t="str">
        <f t="shared" ref="J19:K19" si="0">J3</f>
        <v>USA</v>
      </c>
      <c r="K19" s="45" t="str">
        <f t="shared" si="0"/>
        <v>Russia</v>
      </c>
      <c r="L19" s="103"/>
      <c r="M19" s="103"/>
      <c r="N19" s="103"/>
    </row>
    <row r="20" spans="1:14" x14ac:dyDescent="0.25">
      <c r="A20" s="26" t="str">
        <f>A4</f>
        <v>January</v>
      </c>
      <c r="B20" s="27">
        <v>147.97323194286599</v>
      </c>
      <c r="C20" s="27">
        <v>117.65420955728</v>
      </c>
      <c r="D20" s="27">
        <v>18.665471707901201</v>
      </c>
      <c r="E20" s="27">
        <v>30.561493271049901</v>
      </c>
      <c r="F20" s="27">
        <v>19.500772651997099</v>
      </c>
      <c r="G20" s="27">
        <v>30.319022385585999</v>
      </c>
      <c r="H20" s="27">
        <v>131.219058753621</v>
      </c>
      <c r="I20" s="27">
        <v>18.54820480866</v>
      </c>
      <c r="J20" s="27">
        <v>33.946776742832</v>
      </c>
      <c r="K20" s="27">
        <v>0</v>
      </c>
      <c r="L20" s="27">
        <v>279.19229069648702</v>
      </c>
      <c r="M20" s="27">
        <v>1.833005</v>
      </c>
      <c r="N20" s="27">
        <v>281.02529569648698</v>
      </c>
    </row>
    <row r="21" spans="1:14" x14ac:dyDescent="0.25">
      <c r="A21" s="29" t="str">
        <f>A5</f>
        <v>February</v>
      </c>
      <c r="B21" s="30">
        <v>156.44923080122399</v>
      </c>
      <c r="C21" s="30">
        <v>128.27496566538699</v>
      </c>
      <c r="D21" s="30">
        <v>13.962778215469701</v>
      </c>
      <c r="E21" s="30">
        <v>33.084293689103298</v>
      </c>
      <c r="F21" s="30">
        <v>12.261547860182199</v>
      </c>
      <c r="G21" s="30">
        <v>28.1742651358377</v>
      </c>
      <c r="H21" s="30">
        <v>135.235555355374</v>
      </c>
      <c r="I21" s="30">
        <v>15.371016890809599</v>
      </c>
      <c r="J21" s="30">
        <v>24.329038265914399</v>
      </c>
      <c r="K21" s="30">
        <v>0</v>
      </c>
      <c r="L21" s="30">
        <v>291.68478615659802</v>
      </c>
      <c r="M21" s="30">
        <v>3.8435350000000001</v>
      </c>
      <c r="N21" s="30">
        <v>295.528321156598</v>
      </c>
    </row>
    <row r="22" spans="1:14" x14ac:dyDescent="0.25">
      <c r="A22" s="26" t="str">
        <f t="shared" ref="A22:A31" si="1">A6</f>
        <v>March</v>
      </c>
      <c r="B22" s="27">
        <v>213.93157423779201</v>
      </c>
      <c r="C22" s="27">
        <v>190.90084171598701</v>
      </c>
      <c r="D22" s="27">
        <v>16.195746782126701</v>
      </c>
      <c r="E22" s="27">
        <v>72.433667218062396</v>
      </c>
      <c r="F22" s="27">
        <v>25.5843332442671</v>
      </c>
      <c r="G22" s="27">
        <v>23.030732521805</v>
      </c>
      <c r="H22" s="27">
        <v>218.229864439111</v>
      </c>
      <c r="I22" s="27">
        <v>27.166809073728</v>
      </c>
      <c r="J22" s="27">
        <v>79.294924602240002</v>
      </c>
      <c r="K22" s="27">
        <v>1.59154525123126</v>
      </c>
      <c r="L22" s="27">
        <v>432.161438676903</v>
      </c>
      <c r="M22" s="27">
        <v>18.3228146335376</v>
      </c>
      <c r="N22" s="27">
        <v>450.48425331044098</v>
      </c>
    </row>
    <row r="23" spans="1:14" x14ac:dyDescent="0.25">
      <c r="A23" s="29" t="str">
        <f t="shared" si="1"/>
        <v>April</v>
      </c>
      <c r="B23" s="30">
        <v>472.24323730849301</v>
      </c>
      <c r="C23" s="30">
        <v>426.66301119311601</v>
      </c>
      <c r="D23" s="30">
        <v>77.603869145855597</v>
      </c>
      <c r="E23" s="30">
        <v>139.18875207433601</v>
      </c>
      <c r="F23" s="30">
        <v>63.802494180612698</v>
      </c>
      <c r="G23" s="30">
        <v>45.580226115376199</v>
      </c>
      <c r="H23" s="30">
        <v>328.33144717332499</v>
      </c>
      <c r="I23" s="30">
        <v>54.625666389199303</v>
      </c>
      <c r="J23" s="30">
        <v>103.80035734362301</v>
      </c>
      <c r="K23" s="30">
        <v>0</v>
      </c>
      <c r="L23" s="30">
        <v>800.57468448181805</v>
      </c>
      <c r="M23" s="30">
        <v>43.932220195289602</v>
      </c>
      <c r="N23" s="30">
        <v>844.50690467710797</v>
      </c>
    </row>
    <row r="24" spans="1:14" x14ac:dyDescent="0.25">
      <c r="A24" s="26" t="str">
        <f t="shared" si="1"/>
        <v>May</v>
      </c>
      <c r="B24" s="27">
        <v>1112.21311462981</v>
      </c>
      <c r="C24" s="27">
        <v>957.28338614964105</v>
      </c>
      <c r="D24" s="27">
        <v>155.39853880058899</v>
      </c>
      <c r="E24" s="27">
        <v>425.08869704678199</v>
      </c>
      <c r="F24" s="27">
        <v>62.993699220248402</v>
      </c>
      <c r="G24" s="27">
        <v>154.929728480172</v>
      </c>
      <c r="H24" s="27">
        <v>730.19825161024403</v>
      </c>
      <c r="I24" s="27">
        <v>283.98086853944602</v>
      </c>
      <c r="J24" s="27">
        <v>155.65604324314901</v>
      </c>
      <c r="K24" s="27">
        <v>1.0854636547505301</v>
      </c>
      <c r="L24" s="27">
        <v>1842.41136624006</v>
      </c>
      <c r="M24" s="27">
        <v>92.363428533485006</v>
      </c>
      <c r="N24" s="27">
        <v>1934.77479477354</v>
      </c>
    </row>
    <row r="25" spans="1:14" x14ac:dyDescent="0.25">
      <c r="A25" s="29" t="str">
        <f t="shared" si="1"/>
        <v>June</v>
      </c>
      <c r="B25" s="30">
        <v>1712.98201474046</v>
      </c>
      <c r="C25" s="30">
        <v>1285.3463710712499</v>
      </c>
      <c r="D25" s="30">
        <v>163.86068735561</v>
      </c>
      <c r="E25" s="30">
        <v>522.939655870872</v>
      </c>
      <c r="F25" s="30">
        <v>144.873141761797</v>
      </c>
      <c r="G25" s="30">
        <v>427.63564366920798</v>
      </c>
      <c r="H25" s="30">
        <v>1275.3750214643901</v>
      </c>
      <c r="I25" s="30">
        <v>608.92243679228</v>
      </c>
      <c r="J25" s="30">
        <v>143.113449392956</v>
      </c>
      <c r="K25" s="30">
        <v>2.4939002361822098</v>
      </c>
      <c r="L25" s="30">
        <v>2988.3570362048499</v>
      </c>
      <c r="M25" s="30">
        <v>126.60089588248201</v>
      </c>
      <c r="N25" s="30">
        <v>3114.9579320873299</v>
      </c>
    </row>
    <row r="26" spans="1:14" x14ac:dyDescent="0.25">
      <c r="A26" s="26" t="str">
        <f t="shared" si="1"/>
        <v>July</v>
      </c>
      <c r="B26" s="27">
        <v>2213.37352698429</v>
      </c>
      <c r="C26" s="27">
        <v>1620.98506029128</v>
      </c>
      <c r="D26" s="27">
        <v>229.62466681337401</v>
      </c>
      <c r="E26" s="27">
        <v>539.89255613804096</v>
      </c>
      <c r="F26" s="27">
        <v>276.25048123762798</v>
      </c>
      <c r="G26" s="27">
        <v>592.38846669300904</v>
      </c>
      <c r="H26" s="27">
        <v>1651.78833796393</v>
      </c>
      <c r="I26" s="27">
        <v>720.05075640143195</v>
      </c>
      <c r="J26" s="27">
        <v>219.43566345871699</v>
      </c>
      <c r="K26" s="27">
        <v>3.1667712686796499</v>
      </c>
      <c r="L26" s="27">
        <v>3865.1618649482202</v>
      </c>
      <c r="M26" s="27">
        <v>166.28190469349201</v>
      </c>
      <c r="N26" s="27">
        <v>4031.4437696417199</v>
      </c>
    </row>
    <row r="27" spans="1:14" x14ac:dyDescent="0.25">
      <c r="A27" s="29" t="str">
        <f t="shared" si="1"/>
        <v>August</v>
      </c>
      <c r="B27" s="30">
        <v>2599.2449239840398</v>
      </c>
      <c r="C27" s="30">
        <v>2022.00755356887</v>
      </c>
      <c r="D27" s="30">
        <v>331.72798241510799</v>
      </c>
      <c r="E27" s="30">
        <v>729.23545789268303</v>
      </c>
      <c r="F27" s="30">
        <v>396.06998711290902</v>
      </c>
      <c r="G27" s="30">
        <v>577.23737041516597</v>
      </c>
      <c r="H27" s="30">
        <v>1506.4024726678999</v>
      </c>
      <c r="I27" s="30">
        <v>647.29232268541205</v>
      </c>
      <c r="J27" s="30">
        <v>215.871839487047</v>
      </c>
      <c r="K27" s="30">
        <v>0</v>
      </c>
      <c r="L27" s="30">
        <v>4105.6473966519397</v>
      </c>
      <c r="M27" s="30">
        <v>143.98721038446899</v>
      </c>
      <c r="N27" s="30">
        <v>4249.6346070364098</v>
      </c>
    </row>
    <row r="28" spans="1:14" x14ac:dyDescent="0.25">
      <c r="A28" s="26" t="str">
        <f t="shared" si="1"/>
        <v>September</v>
      </c>
      <c r="B28" s="27">
        <v>2038.5975577745401</v>
      </c>
      <c r="C28" s="27">
        <v>1519.5288955288599</v>
      </c>
      <c r="D28" s="27">
        <v>138.631515479451</v>
      </c>
      <c r="E28" s="27">
        <v>672.12831138083402</v>
      </c>
      <c r="F28" s="27">
        <v>156.35858073798201</v>
      </c>
      <c r="G28" s="27">
        <v>519.06866224568205</v>
      </c>
      <c r="H28" s="27">
        <v>1380.1663334146201</v>
      </c>
      <c r="I28" s="27">
        <v>508.50306410039201</v>
      </c>
      <c r="J28" s="27">
        <v>273.59561676107597</v>
      </c>
      <c r="K28" s="27">
        <v>4.0082572466957798</v>
      </c>
      <c r="L28" s="27">
        <v>3418.7638911891599</v>
      </c>
      <c r="M28" s="27">
        <v>159.92380398508101</v>
      </c>
      <c r="N28" s="27">
        <v>3578.6876951742402</v>
      </c>
    </row>
    <row r="29" spans="1:14" x14ac:dyDescent="0.25">
      <c r="A29" s="29" t="str">
        <f t="shared" si="1"/>
        <v>Οctober</v>
      </c>
      <c r="B29" s="30">
        <v>1073.3030572084599</v>
      </c>
      <c r="C29" s="30">
        <v>940.34352756953001</v>
      </c>
      <c r="D29" s="30">
        <v>115.01312762104401</v>
      </c>
      <c r="E29" s="30">
        <v>463.62037443336499</v>
      </c>
      <c r="F29" s="30">
        <v>59.258257765461103</v>
      </c>
      <c r="G29" s="30">
        <v>132.959529638926</v>
      </c>
      <c r="H29" s="30">
        <v>883.236301320096</v>
      </c>
      <c r="I29" s="30">
        <v>330.72195952984498</v>
      </c>
      <c r="J29" s="30">
        <v>163.02509605157101</v>
      </c>
      <c r="K29" s="30">
        <v>2.5274841647797999</v>
      </c>
      <c r="L29" s="30">
        <v>1956.5393585285501</v>
      </c>
      <c r="M29" s="30">
        <v>220.15991384185199</v>
      </c>
      <c r="N29" s="30">
        <v>2176.6992723704002</v>
      </c>
    </row>
    <row r="30" spans="1:14" x14ac:dyDescent="0.25">
      <c r="A30" s="26" t="str">
        <f t="shared" si="1"/>
        <v>Νovember</v>
      </c>
      <c r="B30" s="27">
        <v>238.286016922675</v>
      </c>
      <c r="C30" s="27">
        <v>172.906949609523</v>
      </c>
      <c r="D30" s="27">
        <v>20.6592485078564</v>
      </c>
      <c r="E30" s="27">
        <v>41.822600375333202</v>
      </c>
      <c r="F30" s="27">
        <v>28.2743564980827</v>
      </c>
      <c r="G30" s="27">
        <v>65.379067313152305</v>
      </c>
      <c r="H30" s="27">
        <v>323.01652013141398</v>
      </c>
      <c r="I30" s="27">
        <v>46.411148468477997</v>
      </c>
      <c r="J30" s="27">
        <v>112.81216318518101</v>
      </c>
      <c r="K30" s="27">
        <v>0</v>
      </c>
      <c r="L30" s="27">
        <v>561.30253705408995</v>
      </c>
      <c r="M30" s="27">
        <v>56.566727266426803</v>
      </c>
      <c r="N30" s="27">
        <v>617.86926432051598</v>
      </c>
    </row>
    <row r="31" spans="1:14" x14ac:dyDescent="0.25">
      <c r="A31" s="29" t="str">
        <f t="shared" si="1"/>
        <v>December</v>
      </c>
      <c r="B31" s="30">
        <v>235.29039478265</v>
      </c>
      <c r="C31" s="30">
        <v>201.00056465206001</v>
      </c>
      <c r="D31" s="30">
        <v>16.8165554569877</v>
      </c>
      <c r="E31" s="30">
        <v>50.3786044992518</v>
      </c>
      <c r="F31" s="30">
        <v>18.059265244596901</v>
      </c>
      <c r="G31" s="30">
        <v>34.289830130590197</v>
      </c>
      <c r="H31" s="30">
        <v>187.18500644724901</v>
      </c>
      <c r="I31" s="30">
        <v>27.578768461232499</v>
      </c>
      <c r="J31" s="30">
        <v>53.0556201493538</v>
      </c>
      <c r="K31" s="30">
        <v>1.29210475563031</v>
      </c>
      <c r="L31" s="30">
        <v>422.4754012299</v>
      </c>
      <c r="M31" s="30">
        <v>12.6148477098249</v>
      </c>
      <c r="N31" s="30">
        <v>435.09024893972497</v>
      </c>
    </row>
    <row r="32" spans="1:14" ht="15.75" thickBot="1" x14ac:dyDescent="0.3">
      <c r="A32" s="91" t="s">
        <v>13</v>
      </c>
      <c r="B32" s="92">
        <v>11966.1220453561</v>
      </c>
      <c r="C32" s="92">
        <v>9474.2809673966603</v>
      </c>
      <c r="D32" s="92">
        <v>1259.57693222075</v>
      </c>
      <c r="E32" s="92">
        <v>3701.9960683538102</v>
      </c>
      <c r="F32" s="92">
        <v>1225.4548264938901</v>
      </c>
      <c r="G32" s="92">
        <v>2491.8410779594001</v>
      </c>
      <c r="H32" s="92">
        <v>8625.5850962908899</v>
      </c>
      <c r="I32" s="92">
        <v>3159.79451683152</v>
      </c>
      <c r="J32" s="92">
        <v>1583.7527106380001</v>
      </c>
      <c r="K32" s="92">
        <v>15.6926420508709</v>
      </c>
      <c r="L32" s="92">
        <v>20591.707141646999</v>
      </c>
      <c r="M32" s="92">
        <v>1000.61066310078</v>
      </c>
      <c r="N32" s="92">
        <v>21592.317804747701</v>
      </c>
    </row>
    <row r="33" spans="1:14" ht="15.75" thickTop="1" x14ac:dyDescent="0.25">
      <c r="A33" s="36" t="str">
        <f>A16</f>
        <v>ytd</v>
      </c>
      <c r="B33" s="37">
        <v>518.35403698188202</v>
      </c>
      <c r="C33" s="37">
        <v>436.83001693865401</v>
      </c>
      <c r="D33" s="37">
        <v>48.823996705497599</v>
      </c>
      <c r="E33" s="37">
        <v>136.079454178216</v>
      </c>
      <c r="F33" s="37">
        <v>57.346653756446401</v>
      </c>
      <c r="G33" s="37">
        <v>81.524020043228603</v>
      </c>
      <c r="H33" s="37">
        <v>484.68447854810501</v>
      </c>
      <c r="I33" s="37">
        <v>61.086030773197599</v>
      </c>
      <c r="J33" s="37">
        <v>137.57073961098601</v>
      </c>
      <c r="K33" s="37">
        <v>1.59154525123126</v>
      </c>
      <c r="L33" s="37">
        <v>1003.03851552999</v>
      </c>
      <c r="M33" s="37">
        <v>23.9993546335376</v>
      </c>
      <c r="N33" s="37">
        <v>1027.03787016353</v>
      </c>
    </row>
    <row r="34" spans="1:14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4" ht="14.45" customHeight="1" x14ac:dyDescent="0.25">
      <c r="A35" s="24" t="s">
        <v>65</v>
      </c>
      <c r="B35" s="103" t="str">
        <f>B2</f>
        <v>Countries  ΕΕ-27</v>
      </c>
      <c r="C35" s="103" t="str">
        <f>C2</f>
        <v>Eurozone</v>
      </c>
      <c r="D35" s="103" t="str">
        <f>D2</f>
        <v>out of which</v>
      </c>
      <c r="E35" s="103"/>
      <c r="F35" s="103" t="e">
        <f>#REF!</f>
        <v>#REF!</v>
      </c>
      <c r="G35" s="103" t="str">
        <f>G2</f>
        <v>non Eurozone</v>
      </c>
      <c r="H35" s="103" t="str">
        <f>H2</f>
        <v>Other</v>
      </c>
      <c r="I35" s="103" t="str">
        <f>I2</f>
        <v>out of which</v>
      </c>
      <c r="J35" s="103" t="e">
        <f>#REF!</f>
        <v>#REF!</v>
      </c>
      <c r="K35" s="103" t="e">
        <f>#REF!</f>
        <v>#REF!</v>
      </c>
      <c r="L35" s="103" t="str">
        <f>L2</f>
        <v>Total</v>
      </c>
      <c r="M35" s="103" t="str">
        <f>M2</f>
        <v>Cruises</v>
      </c>
      <c r="N35" s="103" t="str">
        <f>N2</f>
        <v>Total</v>
      </c>
    </row>
    <row r="36" spans="1:14" x14ac:dyDescent="0.25">
      <c r="A36" s="24"/>
      <c r="B36" s="103"/>
      <c r="C36" s="103" t="e">
        <f>#REF!</f>
        <v>#REF!</v>
      </c>
      <c r="D36" s="45" t="str">
        <f>D3</f>
        <v>France</v>
      </c>
      <c r="E36" s="45" t="str">
        <f>E3</f>
        <v>Germany</v>
      </c>
      <c r="F36" s="45" t="str">
        <f>F3</f>
        <v>Italy</v>
      </c>
      <c r="G36" s="103" t="e">
        <f>#REF!</f>
        <v>#REF!</v>
      </c>
      <c r="H36" s="103" t="e">
        <f>#REF!</f>
        <v>#REF!</v>
      </c>
      <c r="I36" s="45" t="str">
        <f>I3</f>
        <v>U.K.</v>
      </c>
      <c r="J36" s="45" t="str">
        <f>J3</f>
        <v>USA</v>
      </c>
      <c r="K36" s="45" t="str">
        <f>K3</f>
        <v>Russia</v>
      </c>
      <c r="L36" s="103" t="e">
        <f>#REF!</f>
        <v>#REF!</v>
      </c>
      <c r="M36" s="103" t="e">
        <f>#REF!</f>
        <v>#REF!</v>
      </c>
      <c r="N36" s="103" t="e">
        <f>#REF!</f>
        <v>#REF!</v>
      </c>
    </row>
    <row r="37" spans="1:14" x14ac:dyDescent="0.25">
      <c r="A37" s="26" t="str">
        <f>A4</f>
        <v>January</v>
      </c>
      <c r="B37" s="39">
        <f>IFERROR(B4/B20-1,"")</f>
        <v>-2.5300441818689956E-2</v>
      </c>
      <c r="C37" s="39">
        <f t="shared" ref="C37:N37" si="2">IFERROR(C4/C20-1,"")</f>
        <v>9.8573128912635477E-2</v>
      </c>
      <c r="D37" s="39">
        <f t="shared" si="2"/>
        <v>-0.47301182140111409</v>
      </c>
      <c r="E37" s="39">
        <f t="shared" ref="E37" si="3">IFERROR(E4/E20-1,"")</f>
        <v>0.16161564906325743</v>
      </c>
      <c r="F37" s="39">
        <f t="shared" si="2"/>
        <v>0.17395853618141066</v>
      </c>
      <c r="G37" s="39">
        <f t="shared" si="2"/>
        <v>-0.50599691230782362</v>
      </c>
      <c r="H37" s="39">
        <f t="shared" si="2"/>
        <v>0.18864752529407181</v>
      </c>
      <c r="I37" s="39">
        <f t="shared" si="2"/>
        <v>0.36419135289404947</v>
      </c>
      <c r="J37" s="39">
        <f t="shared" si="2"/>
        <v>0.20435634379292367</v>
      </c>
      <c r="K37" s="39" t="str">
        <f t="shared" si="2"/>
        <v/>
      </c>
      <c r="L37" s="39">
        <f t="shared" si="2"/>
        <v>7.52540928239116E-2</v>
      </c>
      <c r="M37" s="39">
        <f t="shared" si="2"/>
        <v>0.10000000000000009</v>
      </c>
      <c r="N37" s="39">
        <f t="shared" si="2"/>
        <v>7.5415499545220976E-2</v>
      </c>
    </row>
    <row r="38" spans="1:14" x14ac:dyDescent="0.25">
      <c r="A38" s="29" t="str">
        <f>A5</f>
        <v>February</v>
      </c>
      <c r="B38" s="40">
        <f>IFERROR(B5/B21-1,"")</f>
        <v>-0.11830742979865894</v>
      </c>
      <c r="C38" s="40">
        <f t="shared" ref="C38:N38" si="4">IFERROR(C5/C21-1,"")</f>
        <v>-0.12993146318594817</v>
      </c>
      <c r="D38" s="40">
        <f t="shared" si="4"/>
        <v>-0.41797627758818467</v>
      </c>
      <c r="E38" s="40">
        <f t="shared" ref="E38" si="5">IFERROR(E5/E21-1,"")</f>
        <v>-0.22697287116121068</v>
      </c>
      <c r="F38" s="40">
        <f t="shared" si="4"/>
        <v>0.70297356768341301</v>
      </c>
      <c r="G38" s="40">
        <f t="shared" si="4"/>
        <v>-6.538422216720674E-2</v>
      </c>
      <c r="H38" s="40">
        <f t="shared" si="4"/>
        <v>0.14557664275363713</v>
      </c>
      <c r="I38" s="40">
        <f t="shared" si="4"/>
        <v>0.31705517832996888</v>
      </c>
      <c r="J38" s="40">
        <f t="shared" si="4"/>
        <v>0.94033876940122685</v>
      </c>
      <c r="K38" s="40" t="str">
        <f t="shared" si="4"/>
        <v/>
      </c>
      <c r="L38" s="40">
        <f t="shared" si="4"/>
        <v>4.0387150629670465E-3</v>
      </c>
      <c r="M38" s="40">
        <f t="shared" si="4"/>
        <v>9.9999999999999867E-2</v>
      </c>
      <c r="N38" s="40">
        <f t="shared" si="4"/>
        <v>5.2867530034832466E-3</v>
      </c>
    </row>
    <row r="39" spans="1:14" x14ac:dyDescent="0.25">
      <c r="A39" s="26" t="str">
        <f t="shared" ref="A39:A48" si="6">A6</f>
        <v>March</v>
      </c>
      <c r="B39" s="39">
        <f t="shared" ref="B39:N39" si="7">IFERROR(B6/B22-1,"")</f>
        <v>0.11126840004204452</v>
      </c>
      <c r="C39" s="39">
        <f t="shared" si="7"/>
        <v>1.2914724333667138E-2</v>
      </c>
      <c r="D39" s="39">
        <f t="shared" si="7"/>
        <v>-0.13192927969190116</v>
      </c>
      <c r="E39" s="39">
        <f t="shared" ref="E39" si="8">IFERROR(E6/E22-1,"")</f>
        <v>-0.27130564932222245</v>
      </c>
      <c r="F39" s="39">
        <f t="shared" si="7"/>
        <v>0.28074654100793084</v>
      </c>
      <c r="G39" s="39">
        <f t="shared" si="7"/>
        <v>0.9265181738308137</v>
      </c>
      <c r="H39" s="39">
        <f t="shared" si="7"/>
        <v>-1.4085569463604064E-2</v>
      </c>
      <c r="I39" s="39">
        <f t="shared" si="7"/>
        <v>-2.7359282111747318E-2</v>
      </c>
      <c r="J39" s="39">
        <f t="shared" si="7"/>
        <v>-0.29785983851562536</v>
      </c>
      <c r="K39" s="39">
        <f t="shared" si="7"/>
        <v>-0.74870132767902764</v>
      </c>
      <c r="L39" s="39">
        <f t="shared" si="7"/>
        <v>4.7968028181302635E-2</v>
      </c>
      <c r="M39" s="39">
        <f t="shared" si="7"/>
        <v>0.12000000000000477</v>
      </c>
      <c r="N39" s="39">
        <f t="shared" si="7"/>
        <v>5.089782751973182E-2</v>
      </c>
    </row>
    <row r="40" spans="1:14" x14ac:dyDescent="0.25">
      <c r="A40" s="29" t="str">
        <f t="shared" si="6"/>
        <v>April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1:14" x14ac:dyDescent="0.25">
      <c r="A41" s="26" t="str">
        <f t="shared" si="6"/>
        <v>May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  <row r="42" spans="1:14" x14ac:dyDescent="0.25">
      <c r="A42" s="29" t="str">
        <f t="shared" si="6"/>
        <v>June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</row>
    <row r="43" spans="1:14" x14ac:dyDescent="0.25">
      <c r="A43" s="26" t="str">
        <f t="shared" si="6"/>
        <v>July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4" spans="1:14" x14ac:dyDescent="0.25">
      <c r="A44" s="29" t="str">
        <f t="shared" si="6"/>
        <v>August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</row>
    <row r="45" spans="1:14" x14ac:dyDescent="0.25">
      <c r="A45" s="26" t="str">
        <f t="shared" si="6"/>
        <v>September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4" x14ac:dyDescent="0.25">
      <c r="A46" s="29" t="str">
        <f t="shared" si="6"/>
        <v>Οctober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</row>
    <row r="47" spans="1:14" x14ac:dyDescent="0.25">
      <c r="A47" s="26" t="str">
        <f t="shared" si="6"/>
        <v>Νovember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 x14ac:dyDescent="0.25">
      <c r="A48" s="89" t="str">
        <f t="shared" si="6"/>
        <v>December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</row>
    <row r="49" spans="1:14" x14ac:dyDescent="0.25">
      <c r="A49" s="34" t="str">
        <f>A16</f>
        <v>ytd</v>
      </c>
      <c r="B49" s="41">
        <f>IFERROR(B16/B33-1,"")</f>
        <v>2.9920273359522742E-3</v>
      </c>
      <c r="C49" s="41">
        <f t="shared" ref="C49:N49" si="9">IFERROR(C16/C33-1,"")</f>
        <v>-5.9610799771703249E-3</v>
      </c>
      <c r="D49" s="41">
        <f t="shared" si="9"/>
        <v>-0.34412979628730822</v>
      </c>
      <c r="E49" s="41">
        <f t="shared" ref="E49" si="10">IFERROR(E16/E33-1,"")</f>
        <v>-0.16329933720852108</v>
      </c>
      <c r="F49" s="41">
        <f t="shared" si="9"/>
        <v>0.334711473373557</v>
      </c>
      <c r="G49" s="41">
        <f t="shared" si="9"/>
        <v>5.0965446914269297E-2</v>
      </c>
      <c r="H49" s="41">
        <f t="shared" si="9"/>
        <v>8.5349126599176373E-2</v>
      </c>
      <c r="I49" s="41">
        <f t="shared" si="9"/>
        <v>0.1781960912035947</v>
      </c>
      <c r="J49" s="41">
        <f t="shared" si="9"/>
        <v>4.5038673651058847E-2</v>
      </c>
      <c r="K49" s="41">
        <f t="shared" si="9"/>
        <v>0.27300513803690452</v>
      </c>
      <c r="L49" s="41">
        <f t="shared" si="9"/>
        <v>4.2788313413800072E-2</v>
      </c>
      <c r="M49" s="41">
        <f t="shared" si="9"/>
        <v>0.11526942279350871</v>
      </c>
      <c r="N49" s="41">
        <f t="shared" si="9"/>
        <v>4.4482019068445844E-2</v>
      </c>
    </row>
    <row r="50" spans="1:14" s="20" customFormat="1" ht="12" x14ac:dyDescent="0.2">
      <c r="A50" s="43" t="s">
        <v>47</v>
      </c>
      <c r="B50" s="18"/>
      <c r="C50" s="18"/>
      <c r="D50" s="18"/>
      <c r="E50" s="19"/>
      <c r="F50" s="19"/>
      <c r="G50" s="19"/>
      <c r="H50" s="19"/>
      <c r="I50" s="19"/>
      <c r="J50" s="19"/>
      <c r="K50" s="19"/>
      <c r="L50" s="21"/>
      <c r="M50" s="19"/>
      <c r="N50" s="21"/>
    </row>
    <row r="51" spans="1:14" s="20" customFormat="1" ht="12" x14ac:dyDescent="0.2">
      <c r="A51" s="43" t="s">
        <v>44</v>
      </c>
      <c r="B51" s="18"/>
      <c r="C51" s="18"/>
      <c r="D51" s="18"/>
      <c r="E51" s="19"/>
      <c r="F51" s="19"/>
      <c r="G51" s="19"/>
      <c r="H51" s="19"/>
      <c r="I51" s="19"/>
      <c r="J51" s="19"/>
      <c r="K51" s="19"/>
      <c r="L51" s="21"/>
      <c r="M51" s="19"/>
      <c r="N51" s="21"/>
    </row>
    <row r="52" spans="1:14" x14ac:dyDescent="0.25">
      <c r="A52" s="12"/>
      <c r="B52" s="12"/>
      <c r="C52" s="12"/>
      <c r="D52" s="12"/>
      <c r="E52" s="13"/>
      <c r="F52" s="13"/>
      <c r="G52" s="13"/>
      <c r="H52" s="8"/>
      <c r="I52" s="8"/>
      <c r="J52" s="14"/>
      <c r="K52" s="8"/>
      <c r="L52" s="9"/>
    </row>
    <row r="53" spans="1:14" x14ac:dyDescent="0.25">
      <c r="A53" s="12"/>
      <c r="B53" s="12"/>
      <c r="C53" s="12"/>
      <c r="D53" s="12"/>
      <c r="E53" s="13"/>
      <c r="F53" s="13"/>
      <c r="G53" s="13"/>
      <c r="H53" s="8"/>
      <c r="I53" s="8"/>
      <c r="J53" s="14"/>
      <c r="K53" s="8"/>
      <c r="L53" s="9"/>
    </row>
    <row r="54" spans="1:14" x14ac:dyDescent="0.25">
      <c r="A54" s="11"/>
      <c r="E54" s="8"/>
      <c r="F54" s="8"/>
      <c r="G54" s="8"/>
      <c r="H54" s="8"/>
      <c r="I54" s="8"/>
      <c r="J54" s="8"/>
      <c r="K54" s="8"/>
      <c r="L54" s="9"/>
    </row>
    <row r="55" spans="1:14" x14ac:dyDescent="0.25">
      <c r="A55" s="11"/>
      <c r="E55" s="8"/>
      <c r="F55" s="8"/>
      <c r="G55" s="8"/>
      <c r="H55" s="8"/>
      <c r="I55" s="8"/>
      <c r="J55" s="8"/>
      <c r="K55" s="8"/>
      <c r="L55" s="9"/>
    </row>
    <row r="57" spans="1:14" x14ac:dyDescent="0.25">
      <c r="B57" s="15"/>
      <c r="C57" s="15"/>
    </row>
    <row r="58" spans="1:14" x14ac:dyDescent="0.25">
      <c r="B58" s="7"/>
      <c r="C58" s="7"/>
    </row>
    <row r="59" spans="1:14" x14ac:dyDescent="0.25">
      <c r="B59" s="7"/>
      <c r="C59" s="7"/>
    </row>
    <row r="60" spans="1:14" x14ac:dyDescent="0.25">
      <c r="B60" s="7"/>
      <c r="C60" s="7"/>
    </row>
    <row r="61" spans="1:14" x14ac:dyDescent="0.25">
      <c r="B61" s="7"/>
      <c r="C61" s="7"/>
    </row>
  </sheetData>
  <mergeCells count="27">
    <mergeCell ref="I2:K2"/>
    <mergeCell ref="L2:L3"/>
    <mergeCell ref="B18:B19"/>
    <mergeCell ref="C18:C19"/>
    <mergeCell ref="D18:F18"/>
    <mergeCell ref="G18:G19"/>
    <mergeCell ref="H18:H19"/>
    <mergeCell ref="I18:K18"/>
    <mergeCell ref="L18:L19"/>
    <mergeCell ref="B2:B3"/>
    <mergeCell ref="C2:C3"/>
    <mergeCell ref="D2:F2"/>
    <mergeCell ref="G2:G3"/>
    <mergeCell ref="H2:H3"/>
    <mergeCell ref="G35:G36"/>
    <mergeCell ref="H35:H36"/>
    <mergeCell ref="I35:K35"/>
    <mergeCell ref="L35:L36"/>
    <mergeCell ref="M2:M3"/>
    <mergeCell ref="N2:N3"/>
    <mergeCell ref="M18:M19"/>
    <mergeCell ref="N18:N19"/>
    <mergeCell ref="M35:M36"/>
    <mergeCell ref="N35:N36"/>
    <mergeCell ref="B35:B36"/>
    <mergeCell ref="C35:C36"/>
    <mergeCell ref="D35:F35"/>
  </mergeCells>
  <conditionalFormatting sqref="B17:L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</vt:lpstr>
      <vt:lpstr>table 2</vt:lpstr>
      <vt:lpstr>table 3</vt:lpstr>
      <vt:lpstr>table 4</vt:lpstr>
      <vt:lpstr>table 5</vt:lpstr>
      <vt:lpstr>table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2025-06-16T13:04:15Z</dcterms:modified>
</cp:coreProperties>
</file>